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468" documentId="8_{862B854D-D0F4-4CE9-A287-18F52EE69B26}" xr6:coauthVersionLast="47" xr6:coauthVersionMax="47" xr10:uidLastSave="{B616EB5D-9734-42F4-B755-CAD5CAB03865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Estoque FULL " sheetId="3" r:id="rId4"/>
    <sheet name="Planilha1" sheetId="4" state="hidden" r:id="rId5"/>
  </sheets>
  <definedNames>
    <definedName name="_xlnm._FilterDatabase" localSheetId="0" hidden="1">CABOS!$A$1:$AL$467</definedName>
    <definedName name="_xlnm._FilterDatabase" localSheetId="3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1" i="1" l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5" i="1"/>
  <c r="O366" i="1"/>
  <c r="S451" i="1" l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E209" i="1" l="1"/>
  <c r="E208" i="1"/>
  <c r="E207" i="1"/>
  <c r="V209" i="1"/>
  <c r="AJ209" i="1" s="1"/>
  <c r="V208" i="1"/>
  <c r="AH208" i="1" s="1"/>
  <c r="V207" i="1"/>
  <c r="AI207" i="1" s="1"/>
  <c r="E205" i="1"/>
  <c r="E204" i="1"/>
  <c r="E203" i="1"/>
  <c r="V205" i="1"/>
  <c r="AJ205" i="1" s="1"/>
  <c r="V204" i="1"/>
  <c r="AJ204" i="1" s="1"/>
  <c r="V203" i="1"/>
  <c r="AJ203" i="1" s="1"/>
  <c r="V200" i="1"/>
  <c r="AJ200" i="1" s="1"/>
  <c r="V201" i="1"/>
  <c r="AI201" i="1" s="1"/>
  <c r="V255" i="1"/>
  <c r="AJ255" i="1" s="1"/>
  <c r="V235" i="1"/>
  <c r="T234" i="1"/>
  <c r="V238" i="1"/>
  <c r="AI238" i="1" s="1"/>
  <c r="E238" i="1"/>
  <c r="AJ211" i="1"/>
  <c r="AJ212" i="1"/>
  <c r="AJ228" i="1"/>
  <c r="AJ230" i="1"/>
  <c r="AJ252" i="1"/>
  <c r="AJ261" i="1"/>
  <c r="AJ274" i="1"/>
  <c r="AJ275" i="1"/>
  <c r="AJ293" i="1"/>
  <c r="AJ294" i="1"/>
  <c r="AJ295" i="1"/>
  <c r="AJ296" i="1"/>
  <c r="AJ297" i="1"/>
  <c r="AJ316" i="1"/>
  <c r="AJ319" i="1"/>
  <c r="AJ321" i="1"/>
  <c r="AJ357" i="1"/>
  <c r="AJ360" i="1"/>
  <c r="AJ439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35" i="1"/>
  <c r="AJ37" i="1"/>
  <c r="AJ95" i="1"/>
  <c r="AJ108" i="1"/>
  <c r="AJ114" i="1"/>
  <c r="AJ162" i="1"/>
  <c r="AJ163" i="1"/>
  <c r="V202" i="1"/>
  <c r="AI202" i="1" s="1"/>
  <c r="E202" i="1"/>
  <c r="Q296" i="1"/>
  <c r="T296" i="1"/>
  <c r="I281" i="1"/>
  <c r="E281" i="1" s="1"/>
  <c r="T449" i="1"/>
  <c r="T435" i="1"/>
  <c r="T434" i="1"/>
  <c r="E435" i="1"/>
  <c r="E434" i="1"/>
  <c r="E433" i="1"/>
  <c r="E432" i="1"/>
  <c r="T451" i="1"/>
  <c r="O451" i="1"/>
  <c r="I449" i="1"/>
  <c r="E449" i="1" s="1"/>
  <c r="T448" i="1"/>
  <c r="AC448" i="1"/>
  <c r="O448" i="1"/>
  <c r="I448" i="1"/>
  <c r="T447" i="1"/>
  <c r="E447" i="1"/>
  <c r="T446" i="1"/>
  <c r="AC446" i="1"/>
  <c r="O446" i="1"/>
  <c r="E446" i="1"/>
  <c r="T445" i="1"/>
  <c r="AC445" i="1"/>
  <c r="O445" i="1"/>
  <c r="E445" i="1"/>
  <c r="T444" i="1"/>
  <c r="E444" i="1"/>
  <c r="T443" i="1"/>
  <c r="O443" i="1"/>
  <c r="E443" i="1"/>
  <c r="T442" i="1"/>
  <c r="O442" i="1"/>
  <c r="E442" i="1"/>
  <c r="T441" i="1"/>
  <c r="O441" i="1"/>
  <c r="E441" i="1"/>
  <c r="T440" i="1"/>
  <c r="O440" i="1"/>
  <c r="I440" i="1"/>
  <c r="E440" i="1" s="1"/>
  <c r="AI439" i="1"/>
  <c r="AH439" i="1"/>
  <c r="AC439" i="1"/>
  <c r="O439" i="1"/>
  <c r="T438" i="1"/>
  <c r="AC438" i="1"/>
  <c r="O438" i="1"/>
  <c r="I438" i="1"/>
  <c r="E438" i="1" s="1"/>
  <c r="T437" i="1"/>
  <c r="AC437" i="1"/>
  <c r="O437" i="1"/>
  <c r="I437" i="1"/>
  <c r="E437" i="1" s="1"/>
  <c r="T436" i="1"/>
  <c r="AC436" i="1"/>
  <c r="I436" i="1"/>
  <c r="T433" i="1"/>
  <c r="O433" i="1"/>
  <c r="T432" i="1"/>
  <c r="O432" i="1"/>
  <c r="T431" i="1"/>
  <c r="AC431" i="1"/>
  <c r="O431" i="1"/>
  <c r="I431" i="1"/>
  <c r="T430" i="1"/>
  <c r="AC430" i="1"/>
  <c r="O430" i="1"/>
  <c r="I430" i="1"/>
  <c r="E430" i="1" s="1"/>
  <c r="T429" i="1"/>
  <c r="AC429" i="1"/>
  <c r="O429" i="1"/>
  <c r="I429" i="1"/>
  <c r="E429" i="1" s="1"/>
  <c r="T428" i="1"/>
  <c r="AC428" i="1"/>
  <c r="O428" i="1"/>
  <c r="I428" i="1"/>
  <c r="T427" i="1"/>
  <c r="AC427" i="1"/>
  <c r="O427" i="1"/>
  <c r="I427" i="1"/>
  <c r="E427" i="1" s="1"/>
  <c r="T426" i="1"/>
  <c r="AC426" i="1"/>
  <c r="O426" i="1"/>
  <c r="I426" i="1"/>
  <c r="T425" i="1"/>
  <c r="AC425" i="1"/>
  <c r="O425" i="1"/>
  <c r="I425" i="1"/>
  <c r="E425" i="1" s="1"/>
  <c r="T424" i="1"/>
  <c r="AC424" i="1"/>
  <c r="O424" i="1"/>
  <c r="I424" i="1"/>
  <c r="T423" i="1"/>
  <c r="AC423" i="1"/>
  <c r="O423" i="1"/>
  <c r="I423" i="1"/>
  <c r="E423" i="1" s="1"/>
  <c r="T422" i="1"/>
  <c r="AC422" i="1"/>
  <c r="O422" i="1"/>
  <c r="I422" i="1"/>
  <c r="T421" i="1"/>
  <c r="AC421" i="1"/>
  <c r="O421" i="1"/>
  <c r="I421" i="1"/>
  <c r="E421" i="1" s="1"/>
  <c r="T420" i="1"/>
  <c r="AC420" i="1"/>
  <c r="O420" i="1"/>
  <c r="I420" i="1"/>
  <c r="E420" i="1" s="1"/>
  <c r="T419" i="1"/>
  <c r="AC419" i="1"/>
  <c r="O419" i="1"/>
  <c r="I419" i="1"/>
  <c r="AC418" i="1"/>
  <c r="O418" i="1"/>
  <c r="I418" i="1"/>
  <c r="T417" i="1"/>
  <c r="AC417" i="1"/>
  <c r="O417" i="1"/>
  <c r="I417" i="1"/>
  <c r="AC416" i="1"/>
  <c r="O416" i="1"/>
  <c r="I416" i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E410" i="1" s="1"/>
  <c r="T409" i="1"/>
  <c r="AC409" i="1"/>
  <c r="O409" i="1"/>
  <c r="I409" i="1"/>
  <c r="T408" i="1"/>
  <c r="AC408" i="1"/>
  <c r="O408" i="1"/>
  <c r="I408" i="1"/>
  <c r="T407" i="1"/>
  <c r="O407" i="1"/>
  <c r="E407" i="1"/>
  <c r="T406" i="1"/>
  <c r="O406" i="1"/>
  <c r="E406" i="1"/>
  <c r="T405" i="1"/>
  <c r="AC405" i="1"/>
  <c r="O405" i="1"/>
  <c r="I405" i="1"/>
  <c r="E405" i="1" s="1"/>
  <c r="T404" i="1"/>
  <c r="O404" i="1"/>
  <c r="I404" i="1"/>
  <c r="E404" i="1" s="1"/>
  <c r="T403" i="1"/>
  <c r="AC403" i="1"/>
  <c r="O403" i="1"/>
  <c r="I403" i="1"/>
  <c r="T402" i="1"/>
  <c r="AC402" i="1"/>
  <c r="O402" i="1"/>
  <c r="I402" i="1"/>
  <c r="E402" i="1" s="1"/>
  <c r="T401" i="1"/>
  <c r="AC401" i="1"/>
  <c r="O401" i="1"/>
  <c r="I401" i="1"/>
  <c r="E401" i="1" s="1"/>
  <c r="T400" i="1"/>
  <c r="AC400" i="1"/>
  <c r="O400" i="1"/>
  <c r="I400" i="1"/>
  <c r="T399" i="1"/>
  <c r="AC399" i="1"/>
  <c r="O399" i="1"/>
  <c r="I399" i="1"/>
  <c r="E399" i="1" s="1"/>
  <c r="T398" i="1"/>
  <c r="AC398" i="1"/>
  <c r="O398" i="1"/>
  <c r="I398" i="1"/>
  <c r="E398" i="1" s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T394" i="1"/>
  <c r="AC394" i="1"/>
  <c r="O394" i="1"/>
  <c r="I394" i="1"/>
  <c r="E394" i="1" s="1"/>
  <c r="T393" i="1"/>
  <c r="O393" i="1"/>
  <c r="I393" i="1"/>
  <c r="E393" i="1" s="1"/>
  <c r="T392" i="1"/>
  <c r="AC392" i="1"/>
  <c r="O392" i="1"/>
  <c r="I392" i="1"/>
  <c r="T391" i="1"/>
  <c r="AC391" i="1"/>
  <c r="O391" i="1"/>
  <c r="I391" i="1"/>
  <c r="T390" i="1"/>
  <c r="AC390" i="1"/>
  <c r="O390" i="1"/>
  <c r="I390" i="1"/>
  <c r="E390" i="1" s="1"/>
  <c r="T389" i="1"/>
  <c r="AC389" i="1"/>
  <c r="O389" i="1"/>
  <c r="I389" i="1"/>
  <c r="T388" i="1"/>
  <c r="AC388" i="1"/>
  <c r="O388" i="1"/>
  <c r="I388" i="1"/>
  <c r="E388" i="1" s="1"/>
  <c r="T387" i="1"/>
  <c r="AC387" i="1"/>
  <c r="O387" i="1"/>
  <c r="I387" i="1"/>
  <c r="E387" i="1" s="1"/>
  <c r="T386" i="1"/>
  <c r="AC386" i="1"/>
  <c r="O386" i="1"/>
  <c r="I386" i="1"/>
  <c r="AC385" i="1"/>
  <c r="O385" i="1"/>
  <c r="I385" i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E382" i="1" s="1"/>
  <c r="T381" i="1"/>
  <c r="AC381" i="1"/>
  <c r="O381" i="1"/>
  <c r="I381" i="1"/>
  <c r="T380" i="1"/>
  <c r="AC380" i="1"/>
  <c r="O380" i="1"/>
  <c r="I380" i="1"/>
  <c r="T379" i="1"/>
  <c r="AC379" i="1"/>
  <c r="O379" i="1"/>
  <c r="I379" i="1"/>
  <c r="E379" i="1" s="1"/>
  <c r="T378" i="1"/>
  <c r="AC378" i="1"/>
  <c r="O378" i="1"/>
  <c r="I378" i="1"/>
  <c r="E378" i="1" s="1"/>
  <c r="T377" i="1"/>
  <c r="AC377" i="1"/>
  <c r="I377" i="1"/>
  <c r="T376" i="1"/>
  <c r="T375" i="1"/>
  <c r="AC375" i="1"/>
  <c r="I375" i="1"/>
  <c r="T374" i="1"/>
  <c r="AC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AC369" i="1"/>
  <c r="O369" i="1"/>
  <c r="I369" i="1"/>
  <c r="E369" i="1" s="1"/>
  <c r="T368" i="1"/>
  <c r="O368" i="1"/>
  <c r="T367" i="1"/>
  <c r="AC367" i="1"/>
  <c r="O367" i="1"/>
  <c r="I367" i="1"/>
  <c r="E367" i="1" s="1"/>
  <c r="T366" i="1"/>
  <c r="AC366" i="1"/>
  <c r="I366" i="1"/>
  <c r="E366" i="1" s="1"/>
  <c r="T365" i="1"/>
  <c r="AC365" i="1"/>
  <c r="I365" i="1"/>
  <c r="T364" i="1"/>
  <c r="AC364" i="1"/>
  <c r="I364" i="1"/>
  <c r="T363" i="1"/>
  <c r="AC363" i="1"/>
  <c r="I363" i="1"/>
  <c r="T362" i="1"/>
  <c r="AC362" i="1"/>
  <c r="O362" i="1"/>
  <c r="I362" i="1"/>
  <c r="E362" i="1" s="1"/>
  <c r="T361" i="1"/>
  <c r="AC361" i="1"/>
  <c r="O361" i="1"/>
  <c r="I361" i="1"/>
  <c r="AI360" i="1"/>
  <c r="AH360" i="1"/>
  <c r="AC360" i="1"/>
  <c r="O360" i="1"/>
  <c r="V359" i="1"/>
  <c r="AH359" i="1" s="1"/>
  <c r="O359" i="1"/>
  <c r="T358" i="1"/>
  <c r="O358" i="1"/>
  <c r="I358" i="1"/>
  <c r="E358" i="1" s="1"/>
  <c r="AI357" i="1"/>
  <c r="AH357" i="1"/>
  <c r="AC357" i="1"/>
  <c r="O357" i="1"/>
  <c r="AC356" i="1"/>
  <c r="O356" i="1"/>
  <c r="I356" i="1"/>
  <c r="E356" i="1" s="1"/>
  <c r="T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E353" i="1" s="1"/>
  <c r="T352" i="1"/>
  <c r="AC352" i="1"/>
  <c r="O352" i="1"/>
  <c r="I352" i="1"/>
  <c r="T351" i="1"/>
  <c r="O351" i="1"/>
  <c r="I351" i="1"/>
  <c r="E351" i="1" s="1"/>
  <c r="T350" i="1"/>
  <c r="AC350" i="1"/>
  <c r="O350" i="1"/>
  <c r="I350" i="1"/>
  <c r="E350" i="1" s="1"/>
  <c r="T349" i="1"/>
  <c r="AC349" i="1"/>
  <c r="O349" i="1"/>
  <c r="I349" i="1"/>
  <c r="E349" i="1" s="1"/>
  <c r="T348" i="1"/>
  <c r="O348" i="1"/>
  <c r="I348" i="1"/>
  <c r="E348" i="1" s="1"/>
  <c r="T347" i="1"/>
  <c r="AC347" i="1"/>
  <c r="O347" i="1"/>
  <c r="I347" i="1"/>
  <c r="T346" i="1"/>
  <c r="AC346" i="1"/>
  <c r="O346" i="1"/>
  <c r="I346" i="1"/>
  <c r="E346" i="1" s="1"/>
  <c r="T345" i="1"/>
  <c r="AC345" i="1"/>
  <c r="O345" i="1"/>
  <c r="I345" i="1"/>
  <c r="E345" i="1" s="1"/>
  <c r="T344" i="1"/>
  <c r="AC344" i="1"/>
  <c r="O344" i="1"/>
  <c r="I344" i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E336" i="1" s="1"/>
  <c r="T335" i="1"/>
  <c r="AC335" i="1"/>
  <c r="O335" i="1"/>
  <c r="I335" i="1"/>
  <c r="T334" i="1"/>
  <c r="AC334" i="1"/>
  <c r="O334" i="1"/>
  <c r="I334" i="1"/>
  <c r="E334" i="1" s="1"/>
  <c r="T333" i="1"/>
  <c r="AC333" i="1"/>
  <c r="O333" i="1"/>
  <c r="I333" i="1"/>
  <c r="E333" i="1" s="1"/>
  <c r="T332" i="1"/>
  <c r="AC332" i="1"/>
  <c r="O332" i="1"/>
  <c r="I332" i="1"/>
  <c r="T331" i="1"/>
  <c r="AC331" i="1"/>
  <c r="O331" i="1"/>
  <c r="I331" i="1"/>
  <c r="E331" i="1" s="1"/>
  <c r="T330" i="1"/>
  <c r="AC330" i="1"/>
  <c r="I330" i="1"/>
  <c r="E330" i="1" s="1"/>
  <c r="T329" i="1"/>
  <c r="AC329" i="1"/>
  <c r="I329" i="1"/>
  <c r="E329" i="1" s="1"/>
  <c r="T328" i="1"/>
  <c r="AC328" i="1"/>
  <c r="O328" i="1"/>
  <c r="I328" i="1"/>
  <c r="T327" i="1"/>
  <c r="AC327" i="1"/>
  <c r="O327" i="1"/>
  <c r="I327" i="1"/>
  <c r="T326" i="1"/>
  <c r="O326" i="1"/>
  <c r="I326" i="1"/>
  <c r="E326" i="1" s="1"/>
  <c r="T325" i="1"/>
  <c r="AC325" i="1"/>
  <c r="O325" i="1"/>
  <c r="I325" i="1"/>
  <c r="T324" i="1"/>
  <c r="AC324" i="1"/>
  <c r="O324" i="1"/>
  <c r="I324" i="1"/>
  <c r="E324" i="1" s="1"/>
  <c r="T323" i="1"/>
  <c r="AC323" i="1"/>
  <c r="O323" i="1"/>
  <c r="I323" i="1"/>
  <c r="E323" i="1" s="1"/>
  <c r="T322" i="1"/>
  <c r="AC322" i="1"/>
  <c r="O322" i="1"/>
  <c r="I322" i="1"/>
  <c r="T320" i="1"/>
  <c r="E320" i="1"/>
  <c r="AI319" i="1"/>
  <c r="AH319" i="1"/>
  <c r="T319" i="1"/>
  <c r="AC319" i="1"/>
  <c r="O319" i="1"/>
  <c r="I319" i="1"/>
  <c r="E319" i="1" s="1"/>
  <c r="T318" i="1"/>
  <c r="E318" i="1"/>
  <c r="V317" i="1"/>
  <c r="AH317" i="1" s="1"/>
  <c r="E317" i="1"/>
  <c r="AI316" i="1"/>
  <c r="AH316" i="1"/>
  <c r="AC316" i="1"/>
  <c r="O316" i="1"/>
  <c r="I316" i="1"/>
  <c r="E316" i="1" s="1"/>
  <c r="T315" i="1"/>
  <c r="AC315" i="1"/>
  <c r="O315" i="1"/>
  <c r="I315" i="1"/>
  <c r="T314" i="1"/>
  <c r="AC314" i="1"/>
  <c r="O314" i="1"/>
  <c r="I314" i="1"/>
  <c r="T313" i="1"/>
  <c r="AC313" i="1"/>
  <c r="O313" i="1"/>
  <c r="I313" i="1"/>
  <c r="AC312" i="1"/>
  <c r="O312" i="1"/>
  <c r="I312" i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E309" i="1" s="1"/>
  <c r="T308" i="1"/>
  <c r="AC308" i="1"/>
  <c r="O308" i="1"/>
  <c r="I308" i="1"/>
  <c r="T307" i="1"/>
  <c r="AC307" i="1"/>
  <c r="O307" i="1"/>
  <c r="I307" i="1"/>
  <c r="E307" i="1" s="1"/>
  <c r="AC306" i="1"/>
  <c r="O306" i="1"/>
  <c r="I306" i="1"/>
  <c r="E306" i="1" s="1"/>
  <c r="AC305" i="1"/>
  <c r="O305" i="1"/>
  <c r="I305" i="1"/>
  <c r="E305" i="1" s="1"/>
  <c r="T304" i="1"/>
  <c r="AC304" i="1"/>
  <c r="O304" i="1"/>
  <c r="I304" i="1"/>
  <c r="AC303" i="1"/>
  <c r="O303" i="1"/>
  <c r="I303" i="1"/>
  <c r="E303" i="1" s="1"/>
  <c r="T302" i="1"/>
  <c r="AC302" i="1"/>
  <c r="O302" i="1"/>
  <c r="I302" i="1"/>
  <c r="E302" i="1" s="1"/>
  <c r="T301" i="1"/>
  <c r="AC301" i="1"/>
  <c r="O301" i="1"/>
  <c r="I301" i="1"/>
  <c r="E301" i="1" s="1"/>
  <c r="AC300" i="1"/>
  <c r="O300" i="1"/>
  <c r="I300" i="1"/>
  <c r="E300" i="1" s="1"/>
  <c r="T299" i="1"/>
  <c r="O299" i="1"/>
  <c r="I299" i="1"/>
  <c r="E299" i="1" s="1"/>
  <c r="T298" i="1"/>
  <c r="AC298" i="1"/>
  <c r="O298" i="1"/>
  <c r="I298" i="1"/>
  <c r="E298" i="1" s="1"/>
  <c r="AI295" i="1"/>
  <c r="AH295" i="1"/>
  <c r="T295" i="1"/>
  <c r="AC295" i="1"/>
  <c r="O295" i="1"/>
  <c r="I295" i="1"/>
  <c r="E295" i="1" s="1"/>
  <c r="AI294" i="1"/>
  <c r="AH294" i="1"/>
  <c r="T294" i="1"/>
  <c r="AC294" i="1"/>
  <c r="O294" i="1"/>
  <c r="I294" i="1"/>
  <c r="E294" i="1" s="1"/>
  <c r="AI293" i="1"/>
  <c r="AH293" i="1"/>
  <c r="AC293" i="1"/>
  <c r="R293" i="1"/>
  <c r="Q293" i="1"/>
  <c r="O293" i="1"/>
  <c r="I293" i="1"/>
  <c r="E293" i="1" s="1"/>
  <c r="T292" i="1"/>
  <c r="AC292" i="1"/>
  <c r="O292" i="1"/>
  <c r="I292" i="1"/>
  <c r="E292" i="1" s="1"/>
  <c r="T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E289" i="1" s="1"/>
  <c r="T288" i="1"/>
  <c r="AC288" i="1"/>
  <c r="O288" i="1"/>
  <c r="I288" i="1"/>
  <c r="T287" i="1"/>
  <c r="AC287" i="1"/>
  <c r="O287" i="1"/>
  <c r="I287" i="1"/>
  <c r="T286" i="1"/>
  <c r="AC286" i="1"/>
  <c r="O286" i="1"/>
  <c r="I286" i="1"/>
  <c r="E286" i="1" s="1"/>
  <c r="T285" i="1"/>
  <c r="AC285" i="1"/>
  <c r="O285" i="1"/>
  <c r="I285" i="1"/>
  <c r="E285" i="1" s="1"/>
  <c r="T284" i="1"/>
  <c r="AC284" i="1"/>
  <c r="I284" i="1"/>
  <c r="E284" i="1" s="1"/>
  <c r="T283" i="1"/>
  <c r="AC283" i="1"/>
  <c r="O283" i="1"/>
  <c r="T282" i="1"/>
  <c r="AC282" i="1"/>
  <c r="O282" i="1"/>
  <c r="T281" i="1"/>
  <c r="AC281" i="1"/>
  <c r="T280" i="1"/>
  <c r="AC280" i="1"/>
  <c r="O280" i="1"/>
  <c r="T279" i="1"/>
  <c r="AC279" i="1"/>
  <c r="O279" i="1"/>
  <c r="AC278" i="1"/>
  <c r="I278" i="1"/>
  <c r="E278" i="1" s="1"/>
  <c r="T277" i="1"/>
  <c r="O277" i="1"/>
  <c r="I277" i="1"/>
  <c r="E277" i="1" s="1"/>
  <c r="T276" i="1"/>
  <c r="AC276" i="1"/>
  <c r="O276" i="1"/>
  <c r="I276" i="1"/>
  <c r="E276" i="1" s="1"/>
  <c r="AI275" i="1"/>
  <c r="AH275" i="1"/>
  <c r="T275" i="1"/>
  <c r="AC275" i="1"/>
  <c r="O275" i="1"/>
  <c r="I275" i="1"/>
  <c r="E275" i="1" s="1"/>
  <c r="AI274" i="1"/>
  <c r="AH274" i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E271" i="1" s="1"/>
  <c r="T270" i="1"/>
  <c r="AC270" i="1"/>
  <c r="O270" i="1"/>
  <c r="I270" i="1"/>
  <c r="T269" i="1"/>
  <c r="AC269" i="1"/>
  <c r="O269" i="1"/>
  <c r="I269" i="1"/>
  <c r="T268" i="1"/>
  <c r="O268" i="1"/>
  <c r="I268" i="1"/>
  <c r="E268" i="1" s="1"/>
  <c r="T267" i="1"/>
  <c r="AC267" i="1"/>
  <c r="O267" i="1"/>
  <c r="I267" i="1"/>
  <c r="T266" i="1"/>
  <c r="AC266" i="1"/>
  <c r="O266" i="1"/>
  <c r="I266" i="1"/>
  <c r="T265" i="1"/>
  <c r="AC265" i="1"/>
  <c r="O265" i="1"/>
  <c r="I265" i="1"/>
  <c r="E265" i="1" s="1"/>
  <c r="T264" i="1"/>
  <c r="AC264" i="1"/>
  <c r="O264" i="1"/>
  <c r="I264" i="1"/>
  <c r="T263" i="1"/>
  <c r="AC263" i="1"/>
  <c r="O263" i="1"/>
  <c r="I263" i="1"/>
  <c r="E263" i="1" s="1"/>
  <c r="T262" i="1"/>
  <c r="O262" i="1"/>
  <c r="I262" i="1"/>
  <c r="E262" i="1" s="1"/>
  <c r="T260" i="1"/>
  <c r="AC260" i="1"/>
  <c r="O260" i="1"/>
  <c r="I260" i="1"/>
  <c r="T259" i="1"/>
  <c r="AC259" i="1"/>
  <c r="O259" i="1"/>
  <c r="I259" i="1"/>
  <c r="T258" i="1"/>
  <c r="AC258" i="1"/>
  <c r="O258" i="1"/>
  <c r="I258" i="1"/>
  <c r="E258" i="1" s="1"/>
  <c r="T257" i="1"/>
  <c r="AC257" i="1"/>
  <c r="O257" i="1"/>
  <c r="I257" i="1"/>
  <c r="E257" i="1" s="1"/>
  <c r="AC256" i="1"/>
  <c r="O256" i="1"/>
  <c r="I256" i="1"/>
  <c r="E256" i="1"/>
  <c r="T254" i="1"/>
  <c r="AC254" i="1"/>
  <c r="O254" i="1"/>
  <c r="I254" i="1"/>
  <c r="T253" i="1"/>
  <c r="AC253" i="1"/>
  <c r="O253" i="1"/>
  <c r="I253" i="1"/>
  <c r="AI252" i="1"/>
  <c r="AH252" i="1"/>
  <c r="T252" i="1"/>
  <c r="AC252" i="1"/>
  <c r="O252" i="1"/>
  <c r="I252" i="1"/>
  <c r="E252" i="1" s="1"/>
  <c r="T251" i="1"/>
  <c r="AC251" i="1"/>
  <c r="O251" i="1"/>
  <c r="I251" i="1"/>
  <c r="E251" i="1" s="1"/>
  <c r="T250" i="1"/>
  <c r="AC250" i="1"/>
  <c r="O250" i="1"/>
  <c r="I250" i="1"/>
  <c r="T249" i="1"/>
  <c r="AC249" i="1"/>
  <c r="O249" i="1"/>
  <c r="I249" i="1"/>
  <c r="E249" i="1" s="1"/>
  <c r="T248" i="1"/>
  <c r="AC248" i="1"/>
  <c r="O248" i="1"/>
  <c r="I248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I230" i="1"/>
  <c r="AH230" i="1"/>
  <c r="T230" i="1"/>
  <c r="AC230" i="1"/>
  <c r="O230" i="1"/>
  <c r="I230" i="1"/>
  <c r="E230" i="1" s="1"/>
  <c r="T229" i="1"/>
  <c r="AC229" i="1"/>
  <c r="Q229" i="1"/>
  <c r="O229" i="1"/>
  <c r="I229" i="1"/>
  <c r="E229" i="1" s="1"/>
  <c r="AI228" i="1"/>
  <c r="AH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I212" i="1"/>
  <c r="AH212" i="1"/>
  <c r="T212" i="1"/>
  <c r="AC212" i="1"/>
  <c r="O212" i="1"/>
  <c r="I212" i="1"/>
  <c r="E212" i="1" s="1"/>
  <c r="AI211" i="1"/>
  <c r="AH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I163" i="1"/>
  <c r="AH163" i="1"/>
  <c r="AC163" i="1"/>
  <c r="O163" i="1"/>
  <c r="AI162" i="1"/>
  <c r="AH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I114" i="1"/>
  <c r="AH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I108" i="1"/>
  <c r="AH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I95" i="1"/>
  <c r="AH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I37" i="1"/>
  <c r="AH37" i="1"/>
  <c r="T37" i="1"/>
  <c r="AC37" i="1"/>
  <c r="O37" i="1"/>
  <c r="I37" i="1"/>
  <c r="E37" i="1" s="1"/>
  <c r="T36" i="1"/>
  <c r="AC36" i="1"/>
  <c r="Q36" i="1"/>
  <c r="O36" i="1"/>
  <c r="I36" i="1"/>
  <c r="AI35" i="1"/>
  <c r="AH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I235" i="1" l="1"/>
  <c r="AJ235" i="1"/>
  <c r="V233" i="1"/>
  <c r="AJ208" i="1"/>
  <c r="AJ207" i="1"/>
  <c r="AI208" i="1"/>
  <c r="AH209" i="1"/>
  <c r="AI209" i="1"/>
  <c r="AH204" i="1"/>
  <c r="AH207" i="1"/>
  <c r="AI204" i="1"/>
  <c r="AH203" i="1"/>
  <c r="AI203" i="1"/>
  <c r="AH205" i="1"/>
  <c r="AI205" i="1"/>
  <c r="V234" i="1"/>
  <c r="AJ201" i="1"/>
  <c r="AH201" i="1"/>
  <c r="AH200" i="1"/>
  <c r="AI200" i="1"/>
  <c r="AH255" i="1"/>
  <c r="AI255" i="1"/>
  <c r="AH238" i="1"/>
  <c r="AJ238" i="1"/>
  <c r="AH235" i="1"/>
  <c r="AJ202" i="1"/>
  <c r="AJ317" i="1"/>
  <c r="AJ359" i="1"/>
  <c r="AH202" i="1"/>
  <c r="V69" i="1"/>
  <c r="V247" i="1"/>
  <c r="V160" i="1"/>
  <c r="V36" i="1"/>
  <c r="V397" i="1"/>
  <c r="V403" i="1"/>
  <c r="V380" i="1"/>
  <c r="V15" i="1"/>
  <c r="V86" i="1"/>
  <c r="V146" i="1"/>
  <c r="V435" i="1"/>
  <c r="V170" i="1"/>
  <c r="V318" i="1"/>
  <c r="V190" i="1"/>
  <c r="V314" i="1"/>
  <c r="V27" i="1"/>
  <c r="V109" i="1"/>
  <c r="V434" i="1"/>
  <c r="V389" i="1"/>
  <c r="V173" i="1"/>
  <c r="V214" i="1"/>
  <c r="AC359" i="1"/>
  <c r="V270" i="1"/>
  <c r="V100" i="1"/>
  <c r="V213" i="1"/>
  <c r="V312" i="1"/>
  <c r="V364" i="1"/>
  <c r="V254" i="1"/>
  <c r="V267" i="1"/>
  <c r="E15" i="1"/>
  <c r="V400" i="1"/>
  <c r="V158" i="1"/>
  <c r="V268" i="1"/>
  <c r="V444" i="1"/>
  <c r="V119" i="1"/>
  <c r="V165" i="1"/>
  <c r="V384" i="1"/>
  <c r="V407" i="1"/>
  <c r="V320" i="1"/>
  <c r="V322" i="1"/>
  <c r="V152" i="1"/>
  <c r="V12" i="1"/>
  <c r="V195" i="1"/>
  <c r="V340" i="1"/>
  <c r="V118" i="1"/>
  <c r="V73" i="1"/>
  <c r="V26" i="1"/>
  <c r="V116" i="1"/>
  <c r="V271" i="1"/>
  <c r="V422" i="1"/>
  <c r="V161" i="1"/>
  <c r="V48" i="1"/>
  <c r="V416" i="1"/>
  <c r="V449" i="1"/>
  <c r="E254" i="1"/>
  <c r="V326" i="1"/>
  <c r="V424" i="1"/>
  <c r="V353" i="1"/>
  <c r="V157" i="1"/>
  <c r="V299" i="1"/>
  <c r="V392" i="1"/>
  <c r="V174" i="1"/>
  <c r="V232" i="1"/>
  <c r="V256" i="1"/>
  <c r="V328" i="1"/>
  <c r="V431" i="1"/>
  <c r="V104" i="1"/>
  <c r="V125" i="1"/>
  <c r="V147" i="1"/>
  <c r="AI359" i="1"/>
  <c r="V409" i="1"/>
  <c r="V17" i="1"/>
  <c r="V71" i="1"/>
  <c r="V334" i="1"/>
  <c r="V33" i="1"/>
  <c r="V310" i="1"/>
  <c r="V60" i="1"/>
  <c r="V39" i="1"/>
  <c r="AC158" i="1"/>
  <c r="V180" i="1"/>
  <c r="V307" i="1"/>
  <c r="E312" i="1"/>
  <c r="V350" i="1"/>
  <c r="V432" i="1"/>
  <c r="AJ432" i="1" s="1"/>
  <c r="V388" i="1"/>
  <c r="V4" i="1"/>
  <c r="V21" i="1"/>
  <c r="V56" i="1"/>
  <c r="V410" i="1"/>
  <c r="V137" i="1"/>
  <c r="V2" i="1"/>
  <c r="V181" i="1"/>
  <c r="V199" i="1"/>
  <c r="V242" i="1"/>
  <c r="E270" i="1"/>
  <c r="V279" i="1"/>
  <c r="V98" i="1"/>
  <c r="V159" i="1"/>
  <c r="V291" i="1"/>
  <c r="V31" i="1"/>
  <c r="V117" i="1"/>
  <c r="V395" i="1"/>
  <c r="V8" i="1"/>
  <c r="E36" i="1"/>
  <c r="V133" i="1"/>
  <c r="V265" i="1"/>
  <c r="V336" i="1"/>
  <c r="V102" i="1"/>
  <c r="V166" i="1"/>
  <c r="E314" i="1"/>
  <c r="V362" i="1"/>
  <c r="AJ362" i="1" s="1"/>
  <c r="V379" i="1"/>
  <c r="V237" i="1"/>
  <c r="V123" i="1"/>
  <c r="V406" i="1"/>
  <c r="V226" i="1"/>
  <c r="V266" i="1"/>
  <c r="V368" i="1"/>
  <c r="V418" i="1"/>
  <c r="E424" i="1"/>
  <c r="V151" i="1"/>
  <c r="AJ151" i="1" s="1"/>
  <c r="E109" i="1"/>
  <c r="E117" i="1"/>
  <c r="E125" i="1"/>
  <c r="E147" i="1"/>
  <c r="V164" i="1"/>
  <c r="V344" i="1"/>
  <c r="E160" i="1"/>
  <c r="V177" i="1"/>
  <c r="V223" i="1"/>
  <c r="AJ223" i="1" s="1"/>
  <c r="V245" i="1"/>
  <c r="V273" i="1"/>
  <c r="V363" i="1"/>
  <c r="AJ363" i="1" s="1"/>
  <c r="V394" i="1"/>
  <c r="AC268" i="1"/>
  <c r="V286" i="1"/>
  <c r="AJ286" i="1" s="1"/>
  <c r="AC299" i="1"/>
  <c r="E328" i="1"/>
  <c r="V349" i="1"/>
  <c r="V354" i="1"/>
  <c r="AJ354" i="1" s="1"/>
  <c r="V398" i="1"/>
  <c r="E403" i="1"/>
  <c r="V414" i="1"/>
  <c r="V427" i="1"/>
  <c r="V194" i="1"/>
  <c r="V218" i="1"/>
  <c r="V290" i="1"/>
  <c r="AJ290" i="1" s="1"/>
  <c r="V323" i="1"/>
  <c r="V367" i="1"/>
  <c r="V96" i="1"/>
  <c r="AJ96" i="1" s="1"/>
  <c r="V130" i="1"/>
  <c r="AJ130" i="1" s="1"/>
  <c r="V231" i="1"/>
  <c r="V390" i="1"/>
  <c r="V122" i="1"/>
  <c r="V210" i="1"/>
  <c r="V282" i="1"/>
  <c r="AJ282" i="1" s="1"/>
  <c r="V411" i="1"/>
  <c r="V445" i="1"/>
  <c r="V376" i="1"/>
  <c r="AC8" i="1"/>
  <c r="V75" i="1"/>
  <c r="V105" i="1"/>
  <c r="V113" i="1"/>
  <c r="V29" i="1"/>
  <c r="AJ29" i="1" s="1"/>
  <c r="V34" i="1"/>
  <c r="V110" i="1"/>
  <c r="AC130" i="1"/>
  <c r="E174" i="1"/>
  <c r="V178" i="1"/>
  <c r="AJ178" i="1" s="1"/>
  <c r="V219" i="1"/>
  <c r="E232" i="1"/>
  <c r="E395" i="1"/>
  <c r="E157" i="1"/>
  <c r="E266" i="1"/>
  <c r="E364" i="1"/>
  <c r="V391" i="1"/>
  <c r="V135" i="1"/>
  <c r="V144" i="1"/>
  <c r="V309" i="1"/>
  <c r="V169" i="1"/>
  <c r="AJ169" i="1" s="1"/>
  <c r="V215" i="1"/>
  <c r="V305" i="1"/>
  <c r="AJ305" i="1" s="1"/>
  <c r="AC161" i="1"/>
  <c r="V333" i="1"/>
  <c r="V387" i="1"/>
  <c r="V103" i="1"/>
  <c r="AJ103" i="1" s="1"/>
  <c r="V145" i="1"/>
  <c r="AC215" i="1"/>
  <c r="V262" i="1"/>
  <c r="V283" i="1"/>
  <c r="AJ283" i="1" s="1"/>
  <c r="AC291" i="1"/>
  <c r="V325" i="1"/>
  <c r="V373" i="1"/>
  <c r="E392" i="1"/>
  <c r="E400" i="1"/>
  <c r="E409" i="1"/>
  <c r="V447" i="1"/>
  <c r="V115" i="1"/>
  <c r="V131" i="1"/>
  <c r="V243" i="1"/>
  <c r="V288" i="1"/>
  <c r="V301" i="1"/>
  <c r="V329" i="1"/>
  <c r="V88" i="1"/>
  <c r="V93" i="1"/>
  <c r="V140" i="1"/>
  <c r="AC145" i="1"/>
  <c r="AC262" i="1"/>
  <c r="V374" i="1"/>
  <c r="V412" i="1"/>
  <c r="V448" i="1"/>
  <c r="AJ448" i="1" s="1"/>
  <c r="V132" i="1"/>
  <c r="E146" i="1"/>
  <c r="V149" i="1"/>
  <c r="E267" i="1"/>
  <c r="V330" i="1"/>
  <c r="AJ330" i="1" s="1"/>
  <c r="V429" i="1"/>
  <c r="AJ429" i="1" s="1"/>
  <c r="V186" i="1"/>
  <c r="V197" i="1"/>
  <c r="AJ197" i="1" s="1"/>
  <c r="V244" i="1"/>
  <c r="V302" i="1"/>
  <c r="E422" i="1"/>
  <c r="V437" i="1"/>
  <c r="V285" i="1"/>
  <c r="V111" i="1"/>
  <c r="AJ111" i="1" s="1"/>
  <c r="V356" i="1"/>
  <c r="V413" i="1"/>
  <c r="V155" i="1"/>
  <c r="AC71" i="1"/>
  <c r="AC102" i="1"/>
  <c r="V124" i="1"/>
  <c r="V136" i="1"/>
  <c r="V216" i="1"/>
  <c r="E226" i="1"/>
  <c r="V240" i="1"/>
  <c r="V292" i="1"/>
  <c r="V298" i="1"/>
  <c r="E389" i="1"/>
  <c r="V405" i="1"/>
  <c r="E418" i="1"/>
  <c r="V154" i="1"/>
  <c r="V167" i="1"/>
  <c r="V249" i="1"/>
  <c r="AJ249" i="1" s="1"/>
  <c r="V258" i="1"/>
  <c r="V311" i="1"/>
  <c r="AJ311" i="1" s="1"/>
  <c r="V339" i="1"/>
  <c r="V19" i="1"/>
  <c r="V112" i="1"/>
  <c r="V150" i="1"/>
  <c r="V176" i="1"/>
  <c r="V272" i="1"/>
  <c r="V280" i="1"/>
  <c r="V370" i="1"/>
  <c r="V401" i="1"/>
  <c r="V451" i="1"/>
  <c r="V14" i="1"/>
  <c r="V52" i="1"/>
  <c r="AJ52" i="1" s="1"/>
  <c r="V120" i="1"/>
  <c r="V13" i="1"/>
  <c r="V50" i="1"/>
  <c r="E164" i="1"/>
  <c r="V276" i="1"/>
  <c r="AJ276" i="1" s="1"/>
  <c r="V289" i="1"/>
  <c r="V303" i="1"/>
  <c r="V343" i="1"/>
  <c r="AC351" i="1"/>
  <c r="V351" i="1"/>
  <c r="AJ351" i="1" s="1"/>
  <c r="E377" i="1"/>
  <c r="V377" i="1"/>
  <c r="AJ377" i="1" s="1"/>
  <c r="E28" i="1"/>
  <c r="V287" i="1"/>
  <c r="AJ287" i="1" s="1"/>
  <c r="E287" i="1"/>
  <c r="V83" i="1"/>
  <c r="AJ83" i="1" s="1"/>
  <c r="AC171" i="1"/>
  <c r="V171" i="1"/>
  <c r="AJ171" i="1" s="1"/>
  <c r="E217" i="1"/>
  <c r="V217" i="1"/>
  <c r="AJ217" i="1" s="1"/>
  <c r="E259" i="1"/>
  <c r="V259" i="1"/>
  <c r="AJ259" i="1" s="1"/>
  <c r="E386" i="1"/>
  <c r="V386" i="1"/>
  <c r="AJ386" i="1" s="1"/>
  <c r="V156" i="1"/>
  <c r="AJ156" i="1" s="1"/>
  <c r="E221" i="1"/>
  <c r="V221" i="1"/>
  <c r="AJ221" i="1" s="1"/>
  <c r="V66" i="1"/>
  <c r="AJ66" i="1" s="1"/>
  <c r="V308" i="1"/>
  <c r="AJ308" i="1" s="1"/>
  <c r="E308" i="1"/>
  <c r="AC12" i="1"/>
  <c r="V25" i="1"/>
  <c r="AJ25" i="1" s="1"/>
  <c r="V38" i="1"/>
  <c r="AJ38" i="1" s="1"/>
  <c r="V63" i="1"/>
  <c r="AJ63" i="1" s="1"/>
  <c r="E112" i="1"/>
  <c r="E132" i="1"/>
  <c r="E135" i="1"/>
  <c r="E250" i="1"/>
  <c r="V250" i="1"/>
  <c r="AJ250" i="1" s="1"/>
  <c r="E416" i="1"/>
  <c r="V428" i="1"/>
  <c r="AJ428" i="1" s="1"/>
  <c r="E428" i="1"/>
  <c r="AC47" i="1"/>
  <c r="AC6" i="1"/>
  <c r="V6" i="1"/>
  <c r="AJ6" i="1" s="1"/>
  <c r="V153" i="1"/>
  <c r="AJ153" i="1" s="1"/>
  <c r="V352" i="1"/>
  <c r="AJ352" i="1" s="1"/>
  <c r="E352" i="1"/>
  <c r="E365" i="1"/>
  <c r="V365" i="1"/>
  <c r="AJ365" i="1" s="1"/>
  <c r="AC440" i="1"/>
  <c r="V440" i="1"/>
  <c r="AJ440" i="1" s="1"/>
  <c r="AC183" i="1"/>
  <c r="V183" i="1"/>
  <c r="AJ183" i="1" s="1"/>
  <c r="V40" i="1"/>
  <c r="AJ40" i="1" s="1"/>
  <c r="AC170" i="1"/>
  <c r="V94" i="1"/>
  <c r="AJ94" i="1" s="1"/>
  <c r="E186" i="1"/>
  <c r="E190" i="1"/>
  <c r="E247" i="1"/>
  <c r="E288" i="1"/>
  <c r="V246" i="1"/>
  <c r="AJ246" i="1" s="1"/>
  <c r="E246" i="1"/>
  <c r="AC56" i="1"/>
  <c r="E344" i="1"/>
  <c r="AC348" i="1"/>
  <c r="V348" i="1"/>
  <c r="AJ348" i="1" s="1"/>
  <c r="AC404" i="1"/>
  <c r="V404" i="1"/>
  <c r="AJ404" i="1" s="1"/>
  <c r="E233" i="1"/>
  <c r="V396" i="1"/>
  <c r="AJ396" i="1" s="1"/>
  <c r="E396" i="1"/>
  <c r="V253" i="1"/>
  <c r="AJ253" i="1" s="1"/>
  <c r="E253" i="1"/>
  <c r="V54" i="1"/>
  <c r="AJ54" i="1" s="1"/>
  <c r="AC54" i="1"/>
  <c r="E58" i="1"/>
  <c r="V58" i="1"/>
  <c r="AJ58" i="1" s="1"/>
  <c r="V77" i="1"/>
  <c r="AJ77" i="1" s="1"/>
  <c r="V106" i="1"/>
  <c r="AJ106" i="1" s="1"/>
  <c r="V198" i="1"/>
  <c r="AJ198" i="1" s="1"/>
  <c r="E198" i="1"/>
  <c r="V61" i="1"/>
  <c r="AJ61" i="1" s="1"/>
  <c r="AC85" i="1"/>
  <c r="V85" i="1"/>
  <c r="AJ85" i="1" s="1"/>
  <c r="V129" i="1"/>
  <c r="AJ129" i="1" s="1"/>
  <c r="V126" i="1"/>
  <c r="AJ126" i="1" s="1"/>
  <c r="AC23" i="1"/>
  <c r="V23" i="1"/>
  <c r="AJ23" i="1" s="1"/>
  <c r="V68" i="1"/>
  <c r="AJ68" i="1" s="1"/>
  <c r="V78" i="1"/>
  <c r="E86" i="1"/>
  <c r="V107" i="1"/>
  <c r="AJ107" i="1" s="1"/>
  <c r="V269" i="1"/>
  <c r="AJ269" i="1" s="1"/>
  <c r="E269" i="1"/>
  <c r="V182" i="1"/>
  <c r="AJ182" i="1" s="1"/>
  <c r="AC240" i="1"/>
  <c r="E179" i="1"/>
  <c r="V179" i="1"/>
  <c r="AJ179" i="1" s="1"/>
  <c r="V175" i="1"/>
  <c r="AJ175" i="1" s="1"/>
  <c r="E175" i="1"/>
  <c r="E304" i="1"/>
  <c r="V304" i="1"/>
  <c r="AJ304" i="1" s="1"/>
  <c r="E101" i="1"/>
  <c r="V263" i="1"/>
  <c r="AJ263" i="1" s="1"/>
  <c r="V121" i="1"/>
  <c r="AJ121" i="1" s="1"/>
  <c r="AC29" i="1"/>
  <c r="V46" i="1"/>
  <c r="AJ46" i="1" s="1"/>
  <c r="V227" i="1"/>
  <c r="AJ227" i="1" s="1"/>
  <c r="V241" i="1"/>
  <c r="AJ241" i="1" s="1"/>
  <c r="E241" i="1"/>
  <c r="E325" i="1"/>
  <c r="V385" i="1"/>
  <c r="AJ385" i="1" s="1"/>
  <c r="E385" i="1"/>
  <c r="V315" i="1"/>
  <c r="AJ315" i="1" s="1"/>
  <c r="E315" i="1"/>
  <c r="AC393" i="1"/>
  <c r="V393" i="1"/>
  <c r="AJ393" i="1" s="1"/>
  <c r="AC5" i="1"/>
  <c r="E31" i="1"/>
  <c r="V141" i="1"/>
  <c r="AJ141" i="1" s="1"/>
  <c r="E141" i="1"/>
  <c r="V224" i="1"/>
  <c r="AJ224" i="1" s="1"/>
  <c r="AC277" i="1"/>
  <c r="V277" i="1"/>
  <c r="AJ277" i="1" s="1"/>
  <c r="E381" i="1"/>
  <c r="V381" i="1"/>
  <c r="AJ381" i="1" s="1"/>
  <c r="AC355" i="1"/>
  <c r="V355" i="1"/>
  <c r="AJ355" i="1" s="1"/>
  <c r="V313" i="1"/>
  <c r="AJ313" i="1" s="1"/>
  <c r="E313" i="1"/>
  <c r="V142" i="1"/>
  <c r="AJ142" i="1" s="1"/>
  <c r="V196" i="1"/>
  <c r="AJ196" i="1" s="1"/>
  <c r="E210" i="1"/>
  <c r="V225" i="1"/>
  <c r="AJ225" i="1" s="1"/>
  <c r="E225" i="1"/>
  <c r="V10" i="1"/>
  <c r="AJ10" i="1" s="1"/>
  <c r="V81" i="1"/>
  <c r="AJ81" i="1" s="1"/>
  <c r="V90" i="1"/>
  <c r="AJ90" i="1" s="1"/>
  <c r="V192" i="1"/>
  <c r="AJ192" i="1" s="1"/>
  <c r="AI317" i="1"/>
  <c r="E327" i="1"/>
  <c r="V327" i="1"/>
  <c r="AJ327" i="1" s="1"/>
  <c r="V341" i="1"/>
  <c r="AJ341" i="1" s="1"/>
  <c r="V187" i="1"/>
  <c r="AJ187" i="1" s="1"/>
  <c r="AC187" i="1"/>
  <c r="V264" i="1"/>
  <c r="AJ264" i="1" s="1"/>
  <c r="E264" i="1"/>
  <c r="V44" i="1"/>
  <c r="AJ44" i="1" s="1"/>
  <c r="V65" i="1"/>
  <c r="AJ65" i="1" s="1"/>
  <c r="V127" i="1"/>
  <c r="AJ127" i="1" s="1"/>
  <c r="V148" i="1"/>
  <c r="AJ148" i="1" s="1"/>
  <c r="E184" i="1"/>
  <c r="V184" i="1"/>
  <c r="AJ184" i="1" s="1"/>
  <c r="AC188" i="1"/>
  <c r="V188" i="1"/>
  <c r="AJ188" i="1" s="1"/>
  <c r="E260" i="1"/>
  <c r="V260" i="1"/>
  <c r="AJ260" i="1" s="1"/>
  <c r="V222" i="1"/>
  <c r="AJ222" i="1" s="1"/>
  <c r="V42" i="1"/>
  <c r="AJ42" i="1" s="1"/>
  <c r="E68" i="1"/>
  <c r="V79" i="1"/>
  <c r="AJ79" i="1" s="1"/>
  <c r="V91" i="1"/>
  <c r="AJ91" i="1" s="1"/>
  <c r="E91" i="1"/>
  <c r="E11" i="1"/>
  <c r="V139" i="1"/>
  <c r="AJ139" i="1" s="1"/>
  <c r="V189" i="1"/>
  <c r="AJ189" i="1" s="1"/>
  <c r="V332" i="1"/>
  <c r="AJ332" i="1" s="1"/>
  <c r="E332" i="1"/>
  <c r="V371" i="1"/>
  <c r="AJ371" i="1" s="1"/>
  <c r="V375" i="1"/>
  <c r="AJ375" i="1" s="1"/>
  <c r="E375" i="1"/>
  <c r="V419" i="1"/>
  <c r="AJ419" i="1" s="1"/>
  <c r="E419" i="1"/>
  <c r="V430" i="1"/>
  <c r="AJ430" i="1" s="1"/>
  <c r="V257" i="1"/>
  <c r="AJ257" i="1" s="1"/>
  <c r="AC358" i="1"/>
  <c r="V358" i="1"/>
  <c r="AJ358" i="1" s="1"/>
  <c r="V128" i="1"/>
  <c r="AJ128" i="1" s="1"/>
  <c r="E128" i="1"/>
  <c r="V53" i="1"/>
  <c r="AJ53" i="1" s="1"/>
  <c r="V134" i="1"/>
  <c r="AJ134" i="1" s="1"/>
  <c r="E143" i="1"/>
  <c r="V143" i="1"/>
  <c r="AJ143" i="1" s="1"/>
  <c r="V193" i="1"/>
  <c r="AJ193" i="1" s="1"/>
  <c r="V239" i="1"/>
  <c r="AJ239" i="1" s="1"/>
  <c r="E347" i="1"/>
  <c r="V347" i="1"/>
  <c r="AJ347" i="1" s="1"/>
  <c r="V433" i="1"/>
  <c r="AJ433" i="1" s="1"/>
  <c r="V436" i="1"/>
  <c r="AJ436" i="1" s="1"/>
  <c r="E436" i="1"/>
  <c r="V382" i="1"/>
  <c r="AJ382" i="1" s="1"/>
  <c r="E380" i="1"/>
  <c r="E391" i="1"/>
  <c r="V399" i="1"/>
  <c r="AJ399" i="1" s="1"/>
  <c r="V408" i="1"/>
  <c r="AJ408" i="1" s="1"/>
  <c r="E408" i="1"/>
  <c r="E431" i="1"/>
  <c r="V446" i="1"/>
  <c r="AJ446" i="1" s="1"/>
  <c r="AC441" i="1"/>
  <c r="V441" i="1"/>
  <c r="AJ441" i="1" s="1"/>
  <c r="V248" i="1"/>
  <c r="AJ248" i="1" s="1"/>
  <c r="E248" i="1"/>
  <c r="V331" i="1"/>
  <c r="AJ331" i="1" s="1"/>
  <c r="V342" i="1"/>
  <c r="AJ342" i="1" s="1"/>
  <c r="E363" i="1"/>
  <c r="V425" i="1"/>
  <c r="AJ425" i="1" s="1"/>
  <c r="V138" i="1"/>
  <c r="AJ138" i="1" s="1"/>
  <c r="V168" i="1"/>
  <c r="AJ168" i="1" s="1"/>
  <c r="V251" i="1"/>
  <c r="AJ251" i="1" s="1"/>
  <c r="E397" i="1"/>
  <c r="V417" i="1"/>
  <c r="AJ417" i="1" s="1"/>
  <c r="E417" i="1"/>
  <c r="V366" i="1"/>
  <c r="AJ366" i="1" s="1"/>
  <c r="V369" i="1"/>
  <c r="AJ369" i="1" s="1"/>
  <c r="V402" i="1"/>
  <c r="AJ402" i="1" s="1"/>
  <c r="V236" i="1"/>
  <c r="AJ236" i="1" s="1"/>
  <c r="V372" i="1"/>
  <c r="AJ372" i="1" s="1"/>
  <c r="V383" i="1"/>
  <c r="AJ383" i="1" s="1"/>
  <c r="AC442" i="1"/>
  <c r="V442" i="1"/>
  <c r="AJ442" i="1" s="1"/>
  <c r="V337" i="1"/>
  <c r="AJ337" i="1" s="1"/>
  <c r="V345" i="1"/>
  <c r="AJ345" i="1" s="1"/>
  <c r="V420" i="1"/>
  <c r="AJ420" i="1" s="1"/>
  <c r="V423" i="1"/>
  <c r="AJ423" i="1" s="1"/>
  <c r="V426" i="1"/>
  <c r="AJ426" i="1" s="1"/>
  <c r="E426" i="1"/>
  <c r="V335" i="1"/>
  <c r="AJ335" i="1" s="1"/>
  <c r="E335" i="1"/>
  <c r="V191" i="1"/>
  <c r="AJ191" i="1" s="1"/>
  <c r="V229" i="1"/>
  <c r="AJ229" i="1" s="1"/>
  <c r="V438" i="1"/>
  <c r="AJ438" i="1" s="1"/>
  <c r="AC443" i="1"/>
  <c r="V443" i="1"/>
  <c r="AJ443" i="1" s="1"/>
  <c r="V185" i="1"/>
  <c r="AJ185" i="1" s="1"/>
  <c r="V220" i="1"/>
  <c r="AJ220" i="1" s="1"/>
  <c r="V306" i="1"/>
  <c r="AJ306" i="1" s="1"/>
  <c r="AC326" i="1"/>
  <c r="V378" i="1"/>
  <c r="AJ378" i="1" s="1"/>
  <c r="V421" i="1"/>
  <c r="AJ421" i="1" s="1"/>
  <c r="V300" i="1"/>
  <c r="AJ300" i="1" s="1"/>
  <c r="V324" i="1"/>
  <c r="AJ324" i="1" s="1"/>
  <c r="V338" i="1"/>
  <c r="AJ338" i="1" s="1"/>
  <c r="V346" i="1"/>
  <c r="AJ346" i="1" s="1"/>
  <c r="V361" i="1"/>
  <c r="AJ361" i="1" s="1"/>
  <c r="E361" i="1"/>
  <c r="V415" i="1"/>
  <c r="AJ415" i="1" s="1"/>
  <c r="E448" i="1"/>
  <c r="AI155" i="1" l="1"/>
  <c r="AJ155" i="1"/>
  <c r="AH155" i="1"/>
  <c r="AJ195" i="1"/>
  <c r="AI195" i="1"/>
  <c r="AH195" i="1"/>
  <c r="AJ78" i="1"/>
  <c r="AH78" i="1"/>
  <c r="AH132" i="1"/>
  <c r="AJ132" i="1"/>
  <c r="AI216" i="1"/>
  <c r="AJ216" i="1"/>
  <c r="AH145" i="1"/>
  <c r="AJ145" i="1"/>
  <c r="AI113" i="1"/>
  <c r="AJ113" i="1"/>
  <c r="Z349" i="1"/>
  <c r="AJ349" i="1"/>
  <c r="AH406" i="1"/>
  <c r="AJ406" i="1"/>
  <c r="AI181" i="1"/>
  <c r="AJ181" i="1"/>
  <c r="AI125" i="1"/>
  <c r="AJ125" i="1"/>
  <c r="Z340" i="1"/>
  <c r="AJ340" i="1"/>
  <c r="Q172" i="1"/>
  <c r="V172" i="1" s="1"/>
  <c r="AJ172" i="1" s="1"/>
  <c r="AJ173" i="1"/>
  <c r="Z14" i="1"/>
  <c r="AJ14" i="1"/>
  <c r="W136" i="1"/>
  <c r="AJ136" i="1"/>
  <c r="AI412" i="1"/>
  <c r="AJ412" i="1"/>
  <c r="Z105" i="1"/>
  <c r="AJ105" i="1"/>
  <c r="W123" i="1"/>
  <c r="AJ123" i="1"/>
  <c r="AH2" i="1"/>
  <c r="AJ2" i="1"/>
  <c r="AH104" i="1"/>
  <c r="AJ104" i="1"/>
  <c r="AI389" i="1"/>
  <c r="AJ389" i="1"/>
  <c r="AH118" i="1"/>
  <c r="AJ118" i="1"/>
  <c r="AH451" i="1"/>
  <c r="AJ451" i="1"/>
  <c r="AH124" i="1"/>
  <c r="AJ124" i="1"/>
  <c r="AI374" i="1"/>
  <c r="AJ374" i="1"/>
  <c r="AH387" i="1"/>
  <c r="AJ387" i="1"/>
  <c r="Q74" i="1"/>
  <c r="V74" i="1" s="1"/>
  <c r="AI74" i="1" s="1"/>
  <c r="AJ75" i="1"/>
  <c r="AI237" i="1"/>
  <c r="AJ237" i="1"/>
  <c r="W137" i="1"/>
  <c r="AJ137" i="1"/>
  <c r="Z431" i="1"/>
  <c r="AJ431" i="1"/>
  <c r="Q11" i="1"/>
  <c r="V11" i="1" s="1"/>
  <c r="AJ11" i="1" s="1"/>
  <c r="AJ12" i="1"/>
  <c r="AI434" i="1"/>
  <c r="AJ434" i="1"/>
  <c r="AH199" i="1"/>
  <c r="AJ199" i="1"/>
  <c r="AI56" i="1"/>
  <c r="AJ56" i="1"/>
  <c r="Z309" i="1"/>
  <c r="AJ309" i="1"/>
  <c r="AH245" i="1"/>
  <c r="AJ245" i="1"/>
  <c r="AH336" i="1"/>
  <c r="AJ336" i="1"/>
  <c r="AH299" i="1"/>
  <c r="AJ299" i="1"/>
  <c r="AI165" i="1"/>
  <c r="AJ165" i="1"/>
  <c r="AH170" i="1"/>
  <c r="AJ170" i="1"/>
  <c r="AH333" i="1"/>
  <c r="AJ333" i="1"/>
  <c r="AH376" i="1"/>
  <c r="AJ376" i="1"/>
  <c r="AH280" i="1"/>
  <c r="AJ280" i="1"/>
  <c r="AI328" i="1"/>
  <c r="AJ328" i="1"/>
  <c r="AI314" i="1"/>
  <c r="AJ314" i="1"/>
  <c r="AI120" i="1"/>
  <c r="AJ120" i="1"/>
  <c r="AI370" i="1"/>
  <c r="AJ370" i="1"/>
  <c r="Z411" i="1"/>
  <c r="AJ411" i="1"/>
  <c r="AH176" i="1"/>
  <c r="AJ176" i="1"/>
  <c r="AH146" i="1"/>
  <c r="AJ146" i="1"/>
  <c r="W39" i="1"/>
  <c r="AJ39" i="1"/>
  <c r="AH403" i="1"/>
  <c r="AJ403" i="1"/>
  <c r="AI226" i="1"/>
  <c r="AJ226" i="1"/>
  <c r="AI60" i="1"/>
  <c r="AJ60" i="1"/>
  <c r="AI147" i="1"/>
  <c r="AJ147" i="1"/>
  <c r="Z257" i="1"/>
  <c r="AJ256" i="1"/>
  <c r="AI445" i="1"/>
  <c r="AJ445" i="1"/>
  <c r="AI174" i="1"/>
  <c r="AJ174" i="1"/>
  <c r="AI88" i="1"/>
  <c r="AJ88" i="1"/>
  <c r="AH392" i="1"/>
  <c r="AJ392" i="1"/>
  <c r="AH150" i="1"/>
  <c r="AJ150" i="1"/>
  <c r="Z301" i="1"/>
  <c r="AJ301" i="1"/>
  <c r="AI157" i="1"/>
  <c r="AJ157" i="1"/>
  <c r="AH444" i="1"/>
  <c r="AJ444" i="1"/>
  <c r="W437" i="1"/>
  <c r="AJ437" i="1"/>
  <c r="Z424" i="1"/>
  <c r="AJ424" i="1"/>
  <c r="AH180" i="1"/>
  <c r="AJ180" i="1"/>
  <c r="AH115" i="1"/>
  <c r="AJ115" i="1"/>
  <c r="AI380" i="1"/>
  <c r="AJ380" i="1"/>
  <c r="AI447" i="1"/>
  <c r="AJ447" i="1"/>
  <c r="AI395" i="1"/>
  <c r="AJ395" i="1"/>
  <c r="W233" i="1"/>
  <c r="AJ233" i="1"/>
  <c r="AH117" i="1"/>
  <c r="AJ117" i="1"/>
  <c r="AI416" i="1"/>
  <c r="AJ416" i="1"/>
  <c r="AI343" i="1"/>
  <c r="AJ343" i="1"/>
  <c r="AI154" i="1"/>
  <c r="AJ154" i="1"/>
  <c r="AH31" i="1"/>
  <c r="AJ31" i="1"/>
  <c r="Q309" i="1"/>
  <c r="AJ310" i="1"/>
  <c r="Q47" i="1"/>
  <c r="V47" i="1" s="1"/>
  <c r="AJ47" i="1" s="1"/>
  <c r="AJ48" i="1"/>
  <c r="AI254" i="1"/>
  <c r="AJ254" i="1"/>
  <c r="AH36" i="1"/>
  <c r="AJ36" i="1"/>
  <c r="AI214" i="1"/>
  <c r="AJ214" i="1"/>
  <c r="AH322" i="1"/>
  <c r="AJ322" i="1"/>
  <c r="AI21" i="1"/>
  <c r="AJ21" i="1"/>
  <c r="Z215" i="1"/>
  <c r="AJ215" i="1"/>
  <c r="AH407" i="1"/>
  <c r="AJ407" i="1"/>
  <c r="W384" i="1"/>
  <c r="AJ384" i="1"/>
  <c r="AI356" i="1"/>
  <c r="AJ356" i="1"/>
  <c r="AI435" i="1"/>
  <c r="AJ435" i="1"/>
  <c r="Z135" i="1"/>
  <c r="AJ135" i="1"/>
  <c r="W390" i="1"/>
  <c r="AJ390" i="1"/>
  <c r="W86" i="1"/>
  <c r="AJ86" i="1"/>
  <c r="AI131" i="1"/>
  <c r="AJ131" i="1"/>
  <c r="AH258" i="1"/>
  <c r="AJ258" i="1"/>
  <c r="AH244" i="1"/>
  <c r="AJ244" i="1"/>
  <c r="AH367" i="1"/>
  <c r="AJ367" i="1"/>
  <c r="W323" i="1"/>
  <c r="AJ323" i="1"/>
  <c r="Z267" i="1"/>
  <c r="AJ267" i="1"/>
  <c r="AI303" i="1"/>
  <c r="AJ303" i="1"/>
  <c r="AI186" i="1"/>
  <c r="AJ186" i="1"/>
  <c r="AI219" i="1"/>
  <c r="AJ219" i="1"/>
  <c r="W218" i="1"/>
  <c r="AJ218" i="1"/>
  <c r="AH291" i="1"/>
  <c r="AJ291" i="1"/>
  <c r="Q32" i="1"/>
  <c r="V32" i="1" s="1"/>
  <c r="AJ32" i="1" s="1"/>
  <c r="AJ33" i="1"/>
  <c r="AH161" i="1"/>
  <c r="AJ161" i="1"/>
  <c r="AI364" i="1"/>
  <c r="AJ364" i="1"/>
  <c r="AI160" i="1"/>
  <c r="AJ160" i="1"/>
  <c r="AH152" i="1"/>
  <c r="AJ152" i="1"/>
  <c r="W27" i="1"/>
  <c r="AJ27" i="1"/>
  <c r="AH140" i="1"/>
  <c r="AJ140" i="1"/>
  <c r="Q92" i="1"/>
  <c r="V92" i="1" s="1"/>
  <c r="AJ92" i="1" s="1"/>
  <c r="AJ93" i="1"/>
  <c r="AI190" i="1"/>
  <c r="AJ190" i="1"/>
  <c r="AI413" i="1"/>
  <c r="AJ413" i="1"/>
  <c r="W388" i="1"/>
  <c r="AJ388" i="1"/>
  <c r="AH144" i="1"/>
  <c r="AJ144" i="1"/>
  <c r="W350" i="1"/>
  <c r="AJ350" i="1"/>
  <c r="Q18" i="1"/>
  <c r="V18" i="1" s="1"/>
  <c r="AJ18" i="1" s="1"/>
  <c r="AJ19" i="1"/>
  <c r="W353" i="1"/>
  <c r="AJ353" i="1"/>
  <c r="W339" i="1"/>
  <c r="AJ339" i="1"/>
  <c r="AI231" i="1"/>
  <c r="AJ231" i="1"/>
  <c r="AI158" i="1"/>
  <c r="AJ158" i="1"/>
  <c r="AH302" i="1"/>
  <c r="AJ302" i="1"/>
  <c r="W400" i="1"/>
  <c r="AJ400" i="1"/>
  <c r="AI167" i="1"/>
  <c r="AJ167" i="1"/>
  <c r="Z397" i="1"/>
  <c r="AJ397" i="1"/>
  <c r="AH289" i="1"/>
  <c r="AJ289" i="1"/>
  <c r="W405" i="1"/>
  <c r="AJ405" i="1"/>
  <c r="AH373" i="1"/>
  <c r="AJ373" i="1"/>
  <c r="AI194" i="1"/>
  <c r="AJ194" i="1"/>
  <c r="AI159" i="1"/>
  <c r="AJ159" i="1"/>
  <c r="W334" i="1"/>
  <c r="AJ334" i="1"/>
  <c r="Z422" i="1"/>
  <c r="AJ422" i="1"/>
  <c r="AH312" i="1"/>
  <c r="AJ312" i="1"/>
  <c r="AH247" i="1"/>
  <c r="AJ247" i="1"/>
  <c r="AI379" i="1"/>
  <c r="AJ379" i="1"/>
  <c r="AI232" i="1"/>
  <c r="AJ232" i="1"/>
  <c r="AH273" i="1"/>
  <c r="AJ273" i="1"/>
  <c r="AI177" i="1"/>
  <c r="AJ177" i="1"/>
  <c r="AH344" i="1"/>
  <c r="AJ344" i="1"/>
  <c r="AI418" i="1"/>
  <c r="AJ418" i="1"/>
  <c r="AI279" i="1"/>
  <c r="AJ279" i="1"/>
  <c r="Q16" i="1"/>
  <c r="V16" i="1" s="1"/>
  <c r="AJ16" i="1" s="1"/>
  <c r="AJ17" i="1"/>
  <c r="Z116" i="1"/>
  <c r="AJ116" i="1"/>
  <c r="AH100" i="1"/>
  <c r="AJ100" i="1"/>
  <c r="AH401" i="1"/>
  <c r="AJ401" i="1"/>
  <c r="AI109" i="1"/>
  <c r="AJ109" i="1"/>
  <c r="AI320" i="1"/>
  <c r="AJ320" i="1"/>
  <c r="AH4" i="1"/>
  <c r="AJ4" i="1"/>
  <c r="AI318" i="1"/>
  <c r="AJ318" i="1"/>
  <c r="AH210" i="1"/>
  <c r="AJ210" i="1"/>
  <c r="AI112" i="1"/>
  <c r="AJ112" i="1"/>
  <c r="Z122" i="1"/>
  <c r="AJ122" i="1"/>
  <c r="AH265" i="1"/>
  <c r="AJ265" i="1"/>
  <c r="Q284" i="1"/>
  <c r="AJ285" i="1"/>
  <c r="AH243" i="1"/>
  <c r="AJ243" i="1"/>
  <c r="Z268" i="1"/>
  <c r="AJ268" i="1"/>
  <c r="AH326" i="1"/>
  <c r="AJ326" i="1"/>
  <c r="AI164" i="1"/>
  <c r="AJ164" i="1"/>
  <c r="AI449" i="1"/>
  <c r="AJ449" i="1"/>
  <c r="W325" i="1"/>
  <c r="AJ325" i="1"/>
  <c r="AI427" i="1"/>
  <c r="AJ427" i="1"/>
  <c r="AI98" i="1"/>
  <c r="AJ98" i="1"/>
  <c r="W271" i="1"/>
  <c r="AJ271" i="1"/>
  <c r="AI213" i="1"/>
  <c r="AJ213" i="1"/>
  <c r="AH50" i="1"/>
  <c r="AJ50" i="1"/>
  <c r="AI292" i="1"/>
  <c r="AJ292" i="1"/>
  <c r="AI149" i="1"/>
  <c r="AJ149" i="1"/>
  <c r="W110" i="1"/>
  <c r="AJ110" i="1"/>
  <c r="AI368" i="1"/>
  <c r="AJ368" i="1"/>
  <c r="Z409" i="1"/>
  <c r="AJ409" i="1"/>
  <c r="AI26" i="1"/>
  <c r="AJ26" i="1"/>
  <c r="Z270" i="1"/>
  <c r="AJ270" i="1"/>
  <c r="AI410" i="1"/>
  <c r="AJ410" i="1"/>
  <c r="AI394" i="1"/>
  <c r="AJ394" i="1"/>
  <c r="W272" i="1"/>
  <c r="AJ272" i="1"/>
  <c r="AI166" i="1"/>
  <c r="AJ166" i="1"/>
  <c r="Q101" i="1"/>
  <c r="V101" i="1" s="1"/>
  <c r="AJ101" i="1" s="1"/>
  <c r="AJ102" i="1"/>
  <c r="W329" i="1"/>
  <c r="AJ329" i="1"/>
  <c r="Z119" i="1"/>
  <c r="AJ119" i="1"/>
  <c r="AI288" i="1"/>
  <c r="AJ288" i="1"/>
  <c r="Z133" i="1"/>
  <c r="AJ133" i="1"/>
  <c r="Z391" i="1"/>
  <c r="AJ391" i="1"/>
  <c r="AH307" i="1"/>
  <c r="AJ307" i="1"/>
  <c r="AI15" i="1"/>
  <c r="AJ15" i="1"/>
  <c r="Q7" i="1"/>
  <c r="V7" i="1" s="1"/>
  <c r="AJ7" i="1" s="1"/>
  <c r="AJ8" i="1"/>
  <c r="AI71" i="1"/>
  <c r="AJ71" i="1"/>
  <c r="Z69" i="1"/>
  <c r="AJ69" i="1"/>
  <c r="AI298" i="1"/>
  <c r="AJ298" i="1"/>
  <c r="W414" i="1"/>
  <c r="AJ414" i="1"/>
  <c r="W13" i="1"/>
  <c r="AJ13" i="1"/>
  <c r="Z240" i="1"/>
  <c r="AJ240" i="1"/>
  <c r="AI262" i="1"/>
  <c r="AJ262" i="1"/>
  <c r="Z34" i="1"/>
  <c r="AJ34" i="1"/>
  <c r="AH398" i="1"/>
  <c r="AJ398" i="1"/>
  <c r="W266" i="1"/>
  <c r="AJ266" i="1"/>
  <c r="W242" i="1"/>
  <c r="AJ242" i="1"/>
  <c r="AI73" i="1"/>
  <c r="AJ73" i="1"/>
  <c r="AH86" i="1"/>
  <c r="W397" i="1"/>
  <c r="AH323" i="1"/>
  <c r="Z403" i="1"/>
  <c r="AI247" i="1"/>
  <c r="AH160" i="1"/>
  <c r="Z380" i="1"/>
  <c r="Z364" i="1"/>
  <c r="AH364" i="1"/>
  <c r="W364" i="1"/>
  <c r="AH69" i="1"/>
  <c r="AH435" i="1"/>
  <c r="W69" i="1"/>
  <c r="AH422" i="1"/>
  <c r="Z110" i="1"/>
  <c r="AI69" i="1"/>
  <c r="AH318" i="1"/>
  <c r="AI170" i="1"/>
  <c r="AH110" i="1"/>
  <c r="AI110" i="1"/>
  <c r="AI398" i="1"/>
  <c r="AH349" i="1"/>
  <c r="Z109" i="1"/>
  <c r="AI152" i="1"/>
  <c r="AH353" i="1"/>
  <c r="W15" i="1"/>
  <c r="AI39" i="1"/>
  <c r="Z15" i="1"/>
  <c r="W424" i="1"/>
  <c r="AH27" i="1"/>
  <c r="AI349" i="1"/>
  <c r="W380" i="1"/>
  <c r="W119" i="1"/>
  <c r="AI218" i="1"/>
  <c r="AH190" i="1"/>
  <c r="AH449" i="1"/>
  <c r="AI180" i="1"/>
  <c r="AH314" i="1"/>
  <c r="W403" i="1"/>
  <c r="W307" i="1"/>
  <c r="AI146" i="1"/>
  <c r="AH380" i="1"/>
  <c r="Z233" i="1"/>
  <c r="Z136" i="1"/>
  <c r="AH109" i="1"/>
  <c r="AI350" i="1"/>
  <c r="AH214" i="1"/>
  <c r="AI27" i="1"/>
  <c r="AH165" i="1"/>
  <c r="Z350" i="1"/>
  <c r="AH424" i="1"/>
  <c r="AH174" i="1"/>
  <c r="AI384" i="1"/>
  <c r="AI407" i="1"/>
  <c r="Z384" i="1"/>
  <c r="AH268" i="1"/>
  <c r="AI173" i="1"/>
  <c r="AI144" i="1"/>
  <c r="AH384" i="1"/>
  <c r="Z389" i="1"/>
  <c r="Z243" i="1"/>
  <c r="Z36" i="1"/>
  <c r="AH416" i="1"/>
  <c r="W133" i="1"/>
  <c r="AI36" i="1"/>
  <c r="Z86" i="1"/>
  <c r="AH116" i="1"/>
  <c r="AI116" i="1"/>
  <c r="AI391" i="1"/>
  <c r="AH226" i="1"/>
  <c r="AH173" i="1"/>
  <c r="W116" i="1"/>
  <c r="AH125" i="1"/>
  <c r="W270" i="1"/>
  <c r="AH320" i="1"/>
  <c r="AH389" i="1"/>
  <c r="Z125" i="1"/>
  <c r="AH270" i="1"/>
  <c r="Z27" i="1"/>
  <c r="W36" i="1"/>
  <c r="W109" i="1"/>
  <c r="AI86" i="1"/>
  <c r="AI406" i="1"/>
  <c r="AH271" i="1"/>
  <c r="AI397" i="1"/>
  <c r="W389" i="1"/>
  <c r="AI322" i="1"/>
  <c r="AI100" i="1"/>
  <c r="Q99" i="1"/>
  <c r="V99" i="1" s="1"/>
  <c r="AH15" i="1"/>
  <c r="AI271" i="1"/>
  <c r="AI270" i="1"/>
  <c r="AI403" i="1"/>
  <c r="AH397" i="1"/>
  <c r="W26" i="1"/>
  <c r="AH350" i="1"/>
  <c r="W243" i="1"/>
  <c r="AH434" i="1"/>
  <c r="AH159" i="1"/>
  <c r="Z329" i="1"/>
  <c r="AH39" i="1"/>
  <c r="W267" i="1"/>
  <c r="AI400" i="1"/>
  <c r="AH33" i="1"/>
  <c r="W422" i="1"/>
  <c r="AH267" i="1"/>
  <c r="AI312" i="1"/>
  <c r="AH329" i="1"/>
  <c r="AI289" i="1"/>
  <c r="Q59" i="1"/>
  <c r="V59" i="1" s="1"/>
  <c r="Z400" i="1"/>
  <c r="AI33" i="1"/>
  <c r="AI422" i="1"/>
  <c r="AI267" i="1"/>
  <c r="AH400" i="1"/>
  <c r="AH186" i="1"/>
  <c r="AH303" i="1"/>
  <c r="Q97" i="1"/>
  <c r="V97" i="1" s="1"/>
  <c r="AI161" i="1"/>
  <c r="AI268" i="1"/>
  <c r="Q70" i="1"/>
  <c r="V70" i="1" s="1"/>
  <c r="AH158" i="1"/>
  <c r="AH394" i="1"/>
  <c r="Q49" i="1"/>
  <c r="V49" i="1" s="1"/>
  <c r="AH254" i="1"/>
  <c r="AH48" i="1"/>
  <c r="Z218" i="1"/>
  <c r="AI48" i="1"/>
  <c r="Z123" i="1"/>
  <c r="AH218" i="1"/>
  <c r="Z26" i="1"/>
  <c r="AI199" i="1"/>
  <c r="AH395" i="1"/>
  <c r="AI329" i="1"/>
  <c r="AI117" i="1"/>
  <c r="Z39" i="1"/>
  <c r="AI444" i="1"/>
  <c r="AH123" i="1"/>
  <c r="AH26" i="1"/>
  <c r="W268" i="1"/>
  <c r="AH213" i="1"/>
  <c r="AH242" i="1"/>
  <c r="AI123" i="1"/>
  <c r="AH166" i="1"/>
  <c r="Q72" i="1"/>
  <c r="V72" i="1" s="1"/>
  <c r="AI387" i="1"/>
  <c r="AI333" i="1"/>
  <c r="AH73" i="1"/>
  <c r="AH256" i="1"/>
  <c r="Q103" i="1"/>
  <c r="AI433" i="1"/>
  <c r="AH433" i="1"/>
  <c r="Z339" i="1"/>
  <c r="AI339" i="1"/>
  <c r="AH328" i="1"/>
  <c r="AH133" i="1"/>
  <c r="AH194" i="1"/>
  <c r="Z414" i="1"/>
  <c r="AH119" i="1"/>
  <c r="Z353" i="1"/>
  <c r="W140" i="1"/>
  <c r="AI119" i="1"/>
  <c r="AI118" i="1"/>
  <c r="W115" i="1"/>
  <c r="AI340" i="1"/>
  <c r="AH137" i="1"/>
  <c r="AI104" i="1"/>
  <c r="W392" i="1"/>
  <c r="AI392" i="1"/>
  <c r="AH135" i="1"/>
  <c r="AH414" i="1"/>
  <c r="AH154" i="1"/>
  <c r="AI140" i="1"/>
  <c r="AH157" i="1"/>
  <c r="AH102" i="1"/>
  <c r="AI115" i="1"/>
  <c r="W333" i="1"/>
  <c r="Z265" i="1"/>
  <c r="AI353" i="1"/>
  <c r="AI265" i="1"/>
  <c r="AI102" i="1"/>
  <c r="W105" i="1"/>
  <c r="AI258" i="1"/>
  <c r="AH12" i="1"/>
  <c r="W336" i="1"/>
  <c r="AI12" i="1"/>
  <c r="Z336" i="1"/>
  <c r="AH437" i="1"/>
  <c r="AH8" i="1"/>
  <c r="Z437" i="1"/>
  <c r="W413" i="1"/>
  <c r="Q20" i="1"/>
  <c r="V20" i="1" s="1"/>
  <c r="Z307" i="1"/>
  <c r="AH122" i="1"/>
  <c r="AH105" i="1"/>
  <c r="AH131" i="1"/>
  <c r="AI432" i="1"/>
  <c r="AH432" i="1"/>
  <c r="AI414" i="1"/>
  <c r="AI135" i="1"/>
  <c r="W135" i="1"/>
  <c r="AI336" i="1"/>
  <c r="AI105" i="1"/>
  <c r="Q55" i="1"/>
  <c r="V55" i="1" s="1"/>
  <c r="AH431" i="1"/>
  <c r="AH339" i="1"/>
  <c r="AI424" i="1"/>
  <c r="AI133" i="1"/>
  <c r="Z115" i="1"/>
  <c r="AI437" i="1"/>
  <c r="AH413" i="1"/>
  <c r="AI4" i="1"/>
  <c r="AI122" i="1"/>
  <c r="AI326" i="1"/>
  <c r="AI210" i="1"/>
  <c r="Q3" i="1"/>
  <c r="V3" i="1" s="1"/>
  <c r="W117" i="1"/>
  <c r="Q87" i="1"/>
  <c r="V87" i="1" s="1"/>
  <c r="AI291" i="1"/>
  <c r="AH21" i="1"/>
  <c r="AH19" i="1"/>
  <c r="AH56" i="1"/>
  <c r="AI448" i="1"/>
  <c r="AH448" i="1"/>
  <c r="AI299" i="1"/>
  <c r="W340" i="1"/>
  <c r="AI137" i="1"/>
  <c r="AH340" i="1"/>
  <c r="Z343" i="1"/>
  <c r="W349" i="1"/>
  <c r="AI243" i="1"/>
  <c r="Z117" i="1"/>
  <c r="AH88" i="1"/>
  <c r="AI132" i="1"/>
  <c r="AH167" i="1"/>
  <c r="W343" i="1"/>
  <c r="AI302" i="1"/>
  <c r="AI8" i="1"/>
  <c r="AH379" i="1"/>
  <c r="W265" i="1"/>
  <c r="AH447" i="1"/>
  <c r="AH75" i="1"/>
  <c r="AI233" i="1"/>
  <c r="AH17" i="1"/>
  <c r="AH233" i="1"/>
  <c r="W122" i="1"/>
  <c r="W291" i="1"/>
  <c r="Z242" i="1"/>
  <c r="AI451" i="1"/>
  <c r="W125" i="1"/>
  <c r="Z132" i="1"/>
  <c r="AH98" i="1"/>
  <c r="W2" i="1"/>
  <c r="AI50" i="1"/>
  <c r="AH181" i="1"/>
  <c r="Z266" i="1"/>
  <c r="AI2" i="1"/>
  <c r="W344" i="1"/>
  <c r="AH60" i="1"/>
  <c r="Z334" i="1"/>
  <c r="AI373" i="1"/>
  <c r="AH266" i="1"/>
  <c r="AI17" i="1"/>
  <c r="R278" i="1"/>
  <c r="AH164" i="1"/>
  <c r="AH418" i="1"/>
  <c r="AI334" i="1"/>
  <c r="AI242" i="1"/>
  <c r="W409" i="1"/>
  <c r="AI266" i="1"/>
  <c r="AH334" i="1"/>
  <c r="Z410" i="1"/>
  <c r="Z388" i="1"/>
  <c r="AI150" i="1"/>
  <c r="AH368" i="1"/>
  <c r="AH409" i="1"/>
  <c r="W387" i="1"/>
  <c r="Z398" i="1"/>
  <c r="AI285" i="1"/>
  <c r="W244" i="1"/>
  <c r="AH388" i="1"/>
  <c r="AH343" i="1"/>
  <c r="Q30" i="1"/>
  <c r="V30" i="1" s="1"/>
  <c r="Z137" i="1"/>
  <c r="AI409" i="1"/>
  <c r="AH71" i="1"/>
  <c r="W362" i="1"/>
  <c r="Z362" i="1"/>
  <c r="Z2" i="1"/>
  <c r="AI310" i="1"/>
  <c r="AH310" i="1"/>
  <c r="AI31" i="1"/>
  <c r="AI431" i="1"/>
  <c r="W391" i="1"/>
  <c r="W398" i="1"/>
  <c r="AH285" i="1"/>
  <c r="Z244" i="1"/>
  <c r="AI388" i="1"/>
  <c r="W112" i="1"/>
  <c r="W226" i="1"/>
  <c r="AH391" i="1"/>
  <c r="AH232" i="1"/>
  <c r="Z226" i="1"/>
  <c r="Z367" i="1"/>
  <c r="W410" i="1"/>
  <c r="Q278" i="1"/>
  <c r="AH405" i="1"/>
  <c r="W401" i="1"/>
  <c r="AI145" i="1"/>
  <c r="AH272" i="1"/>
  <c r="AH279" i="1"/>
  <c r="AI405" i="1"/>
  <c r="AI401" i="1"/>
  <c r="AI244" i="1"/>
  <c r="W257" i="1"/>
  <c r="AI307" i="1"/>
  <c r="AH112" i="1"/>
  <c r="AH237" i="1"/>
  <c r="AI390" i="1"/>
  <c r="AH410" i="1"/>
  <c r="AI280" i="1"/>
  <c r="W431" i="1"/>
  <c r="Z112" i="1"/>
  <c r="AI272" i="1"/>
  <c r="AH113" i="1"/>
  <c r="Z405" i="1"/>
  <c r="Z401" i="1"/>
  <c r="AH147" i="1"/>
  <c r="AI256" i="1"/>
  <c r="Z392" i="1"/>
  <c r="Z262" i="1"/>
  <c r="AI19" i="1"/>
  <c r="W429" i="1"/>
  <c r="AI429" i="1"/>
  <c r="AH429" i="1"/>
  <c r="AI330" i="1"/>
  <c r="AH330" i="1"/>
  <c r="AH52" i="1"/>
  <c r="Q51" i="1"/>
  <c r="V51" i="1" s="1"/>
  <c r="AI52" i="1"/>
  <c r="AI344" i="1"/>
  <c r="AI223" i="1"/>
  <c r="AH223" i="1"/>
  <c r="AH325" i="1"/>
  <c r="Z344" i="1"/>
  <c r="AH178" i="1"/>
  <c r="AI178" i="1"/>
  <c r="R94" i="1"/>
  <c r="AI96" i="1"/>
  <c r="AH96" i="1"/>
  <c r="Z325" i="1"/>
  <c r="AH283" i="1"/>
  <c r="AI283" i="1"/>
  <c r="R281" i="1"/>
  <c r="W373" i="1"/>
  <c r="AI323" i="1"/>
  <c r="AI136" i="1"/>
  <c r="AI325" i="1"/>
  <c r="AI273" i="1"/>
  <c r="AH103" i="1"/>
  <c r="AI103" i="1"/>
  <c r="Z103" i="1"/>
  <c r="W103" i="1"/>
  <c r="AH290" i="1"/>
  <c r="AI290" i="1"/>
  <c r="AI29" i="1"/>
  <c r="Q28" i="1"/>
  <c r="V28" i="1" s="1"/>
  <c r="Z412" i="1"/>
  <c r="W14" i="1"/>
  <c r="Z427" i="1"/>
  <c r="W427" i="1"/>
  <c r="AH130" i="1"/>
  <c r="AI130" i="1"/>
  <c r="W245" i="1"/>
  <c r="W130" i="1"/>
  <c r="Z373" i="1"/>
  <c r="AH262" i="1"/>
  <c r="AH149" i="1"/>
  <c r="AI14" i="1"/>
  <c r="W120" i="1"/>
  <c r="AH151" i="1"/>
  <c r="AI151" i="1"/>
  <c r="Z245" i="1"/>
  <c r="AH14" i="1"/>
  <c r="AH305" i="1"/>
  <c r="AI305" i="1"/>
  <c r="Z120" i="1"/>
  <c r="W262" i="1"/>
  <c r="W215" i="1"/>
  <c r="AI215" i="1"/>
  <c r="Z387" i="1"/>
  <c r="W412" i="1"/>
  <c r="Z374" i="1"/>
  <c r="Z413" i="1"/>
  <c r="AH93" i="1"/>
  <c r="AH240" i="1"/>
  <c r="W298" i="1"/>
  <c r="AH29" i="1"/>
  <c r="W309" i="1"/>
  <c r="AI309" i="1"/>
  <c r="AH309" i="1"/>
  <c r="W411" i="1"/>
  <c r="AI411" i="1"/>
  <c r="AH411" i="1"/>
  <c r="AI240" i="1"/>
  <c r="W34" i="1"/>
  <c r="AH120" i="1"/>
  <c r="AI34" i="1"/>
  <c r="AH311" i="1"/>
  <c r="R309" i="1"/>
  <c r="Z223" i="1"/>
  <c r="AH370" i="1"/>
  <c r="AH374" i="1"/>
  <c r="AH356" i="1"/>
  <c r="AI93" i="1"/>
  <c r="Z298" i="1"/>
  <c r="W132" i="1"/>
  <c r="AH177" i="1"/>
  <c r="Z249" i="1"/>
  <c r="W249" i="1"/>
  <c r="AI249" i="1"/>
  <c r="AH249" i="1"/>
  <c r="Q281" i="1"/>
  <c r="AI282" i="1"/>
  <c r="AH282" i="1"/>
  <c r="AH216" i="1"/>
  <c r="AH276" i="1"/>
  <c r="AI276" i="1"/>
  <c r="AH286" i="1"/>
  <c r="R284" i="1"/>
  <c r="AI286" i="1"/>
  <c r="AH136" i="1"/>
  <c r="AH34" i="1"/>
  <c r="AI169" i="1"/>
  <c r="AH169" i="1"/>
  <c r="W124" i="1"/>
  <c r="AH301" i="1"/>
  <c r="Z124" i="1"/>
  <c r="W301" i="1"/>
  <c r="AI376" i="1"/>
  <c r="W111" i="1"/>
  <c r="AI111" i="1"/>
  <c r="AH111" i="1"/>
  <c r="Z111" i="1"/>
  <c r="AH215" i="1"/>
  <c r="Z323" i="1"/>
  <c r="AI311" i="1"/>
  <c r="AH412" i="1"/>
  <c r="W219" i="1"/>
  <c r="AH292" i="1"/>
  <c r="AH219" i="1"/>
  <c r="AH445" i="1"/>
  <c r="AI124" i="1"/>
  <c r="AI367" i="1"/>
  <c r="Q291" i="1"/>
  <c r="AH288" i="1"/>
  <c r="Z429" i="1"/>
  <c r="AI245" i="1"/>
  <c r="W240" i="1"/>
  <c r="AI75" i="1"/>
  <c r="Z354" i="1"/>
  <c r="AI354" i="1"/>
  <c r="AH354" i="1"/>
  <c r="W354" i="1"/>
  <c r="AH298" i="1"/>
  <c r="AH231" i="1"/>
  <c r="W374" i="1"/>
  <c r="Z219" i="1"/>
  <c r="AI176" i="1"/>
  <c r="AH197" i="1"/>
  <c r="AI197" i="1"/>
  <c r="Z130" i="1"/>
  <c r="W223" i="1"/>
  <c r="AI301" i="1"/>
  <c r="W367" i="1"/>
  <c r="Z333" i="1"/>
  <c r="AH427" i="1"/>
  <c r="AH13" i="1"/>
  <c r="AI13" i="1"/>
  <c r="Z13" i="1"/>
  <c r="AH390" i="1"/>
  <c r="Z390" i="1"/>
  <c r="W363" i="1"/>
  <c r="Z363" i="1"/>
  <c r="AH168" i="1"/>
  <c r="AI168" i="1"/>
  <c r="AI90" i="1"/>
  <c r="Q89" i="1"/>
  <c r="V89" i="1" s="1"/>
  <c r="AJ89" i="1" s="1"/>
  <c r="AH90" i="1"/>
  <c r="AI179" i="1"/>
  <c r="AH179" i="1"/>
  <c r="AH107" i="1"/>
  <c r="Z107" i="1"/>
  <c r="W107" i="1"/>
  <c r="AI107" i="1"/>
  <c r="AI126" i="1"/>
  <c r="AH126" i="1"/>
  <c r="Z126" i="1"/>
  <c r="W126" i="1"/>
  <c r="AH250" i="1"/>
  <c r="AI250" i="1"/>
  <c r="AH221" i="1"/>
  <c r="AI221" i="1"/>
  <c r="AI361" i="1"/>
  <c r="AH361" i="1"/>
  <c r="AI42" i="1"/>
  <c r="AH42" i="1"/>
  <c r="Q41" i="1"/>
  <c r="V41" i="1" s="1"/>
  <c r="AJ41" i="1" s="1"/>
  <c r="AI81" i="1"/>
  <c r="AH81" i="1"/>
  <c r="Q80" i="1"/>
  <c r="V80" i="1" s="1"/>
  <c r="AJ80" i="1" s="1"/>
  <c r="Q5" i="1"/>
  <c r="V5" i="1" s="1"/>
  <c r="AJ5" i="1" s="1"/>
  <c r="AI6" i="1"/>
  <c r="AH6" i="1"/>
  <c r="Q67" i="1"/>
  <c r="V67" i="1" s="1"/>
  <c r="AJ67" i="1" s="1"/>
  <c r="AH68" i="1"/>
  <c r="AI68" i="1"/>
  <c r="AI386" i="1"/>
  <c r="AH386" i="1"/>
  <c r="Z386" i="1"/>
  <c r="W386" i="1"/>
  <c r="AI40" i="1"/>
  <c r="AH40" i="1"/>
  <c r="AH189" i="1"/>
  <c r="AI189" i="1"/>
  <c r="AI139" i="1"/>
  <c r="AH139" i="1"/>
  <c r="W139" i="1"/>
  <c r="AH85" i="1"/>
  <c r="AI85" i="1"/>
  <c r="Q84" i="1"/>
  <c r="V84" i="1" s="1"/>
  <c r="AJ84" i="1" s="1"/>
  <c r="AH259" i="1"/>
  <c r="AI259" i="1"/>
  <c r="AH148" i="1"/>
  <c r="AI148" i="1"/>
  <c r="Z382" i="1"/>
  <c r="AI382" i="1"/>
  <c r="AH382" i="1"/>
  <c r="W382" i="1"/>
  <c r="AI377" i="1"/>
  <c r="AH377" i="1"/>
  <c r="Z377" i="1"/>
  <c r="W377" i="1"/>
  <c r="AI313" i="1"/>
  <c r="W313" i="1"/>
  <c r="Z313" i="1"/>
  <c r="AH313" i="1"/>
  <c r="AH65" i="1"/>
  <c r="Q64" i="1"/>
  <c r="V64" i="1" s="1"/>
  <c r="AJ64" i="1" s="1"/>
  <c r="AI65" i="1"/>
  <c r="AH430" i="1"/>
  <c r="Z430" i="1"/>
  <c r="AI430" i="1"/>
  <c r="W430" i="1"/>
  <c r="AH425" i="1"/>
  <c r="AI425" i="1"/>
  <c r="Z425" i="1"/>
  <c r="W425" i="1"/>
  <c r="Z338" i="1"/>
  <c r="W338" i="1"/>
  <c r="AI338" i="1"/>
  <c r="AH338" i="1"/>
  <c r="AI46" i="1"/>
  <c r="AH46" i="1"/>
  <c r="Q45" i="1"/>
  <c r="V45" i="1" s="1"/>
  <c r="AJ45" i="1" s="1"/>
  <c r="AI441" i="1"/>
  <c r="AH441" i="1"/>
  <c r="AI193" i="1"/>
  <c r="AH193" i="1"/>
  <c r="Z121" i="1"/>
  <c r="W121" i="1"/>
  <c r="AI121" i="1"/>
  <c r="AH121" i="1"/>
  <c r="W106" i="1"/>
  <c r="AH106" i="1"/>
  <c r="Z106" i="1"/>
  <c r="AI106" i="1"/>
  <c r="AI217" i="1"/>
  <c r="AH217" i="1"/>
  <c r="AI383" i="1"/>
  <c r="W383" i="1"/>
  <c r="Z383" i="1"/>
  <c r="AH383" i="1"/>
  <c r="AI191" i="1"/>
  <c r="AH191" i="1"/>
  <c r="AH346" i="1"/>
  <c r="Z346" i="1"/>
  <c r="W346" i="1"/>
  <c r="AI346" i="1"/>
  <c r="AI44" i="1"/>
  <c r="AH44" i="1"/>
  <c r="Q43" i="1"/>
  <c r="V43" i="1" s="1"/>
  <c r="AJ43" i="1" s="1"/>
  <c r="AH436" i="1"/>
  <c r="W436" i="1"/>
  <c r="AI436" i="1"/>
  <c r="Z436" i="1"/>
  <c r="AI269" i="1"/>
  <c r="W269" i="1"/>
  <c r="AH269" i="1"/>
  <c r="Z269" i="1"/>
  <c r="AH224" i="1"/>
  <c r="Z224" i="1"/>
  <c r="AI224" i="1"/>
  <c r="W224" i="1"/>
  <c r="AI248" i="1"/>
  <c r="W248" i="1"/>
  <c r="AH248" i="1"/>
  <c r="Z248" i="1"/>
  <c r="Z236" i="1"/>
  <c r="AI236" i="1"/>
  <c r="AH236" i="1"/>
  <c r="W236" i="1"/>
  <c r="AI446" i="1"/>
  <c r="AH446" i="1"/>
  <c r="AH393" i="1"/>
  <c r="Z393" i="1"/>
  <c r="AI393" i="1"/>
  <c r="W393" i="1"/>
  <c r="Z222" i="1"/>
  <c r="AI222" i="1"/>
  <c r="AH222" i="1"/>
  <c r="W222" i="1"/>
  <c r="AI415" i="1"/>
  <c r="AH415" i="1"/>
  <c r="Z415" i="1"/>
  <c r="W415" i="1"/>
  <c r="AH196" i="1"/>
  <c r="AI196" i="1"/>
  <c r="AI58" i="1"/>
  <c r="AH58" i="1"/>
  <c r="Q57" i="1"/>
  <c r="V57" i="1" s="1"/>
  <c r="AJ57" i="1" s="1"/>
  <c r="W348" i="1"/>
  <c r="Z348" i="1"/>
  <c r="AH348" i="1"/>
  <c r="AI348" i="1"/>
  <c r="W171" i="1"/>
  <c r="AH171" i="1"/>
  <c r="Z171" i="1"/>
  <c r="AI171" i="1"/>
  <c r="AH227" i="1"/>
  <c r="AI227" i="1"/>
  <c r="Z227" i="1"/>
  <c r="W227" i="1"/>
  <c r="Z421" i="1"/>
  <c r="AI421" i="1"/>
  <c r="AH421" i="1"/>
  <c r="W421" i="1"/>
  <c r="AI182" i="1"/>
  <c r="AH182" i="1"/>
  <c r="AI402" i="1"/>
  <c r="AH402" i="1"/>
  <c r="Z402" i="1"/>
  <c r="W402" i="1"/>
  <c r="W378" i="1"/>
  <c r="Z378" i="1"/>
  <c r="AH378" i="1"/>
  <c r="AI378" i="1"/>
  <c r="AI77" i="1"/>
  <c r="AH77" i="1"/>
  <c r="Q76" i="1"/>
  <c r="V76" i="1" s="1"/>
  <c r="AJ76" i="1" s="1"/>
  <c r="AH369" i="1"/>
  <c r="Z369" i="1"/>
  <c r="AI369" i="1"/>
  <c r="W369" i="1"/>
  <c r="AI347" i="1"/>
  <c r="AH347" i="1"/>
  <c r="Z347" i="1"/>
  <c r="W347" i="1"/>
  <c r="AH134" i="1"/>
  <c r="Z134" i="1"/>
  <c r="W134" i="1"/>
  <c r="AI134" i="1"/>
  <c r="AI142" i="1"/>
  <c r="AH142" i="1"/>
  <c r="Z142" i="1"/>
  <c r="W142" i="1"/>
  <c r="AI61" i="1"/>
  <c r="AH61" i="1"/>
  <c r="W61" i="1"/>
  <c r="Z61" i="1"/>
  <c r="AI38" i="1"/>
  <c r="Z38" i="1"/>
  <c r="AH38" i="1"/>
  <c r="W38" i="1"/>
  <c r="AI10" i="1"/>
  <c r="AH10" i="1"/>
  <c r="Q9" i="1"/>
  <c r="V9" i="1" s="1"/>
  <c r="AJ9" i="1" s="1"/>
  <c r="AI156" i="1"/>
  <c r="AH156" i="1"/>
  <c r="Z127" i="1"/>
  <c r="AI127" i="1"/>
  <c r="AH127" i="1"/>
  <c r="W127" i="1"/>
  <c r="AH342" i="1"/>
  <c r="Z342" i="1"/>
  <c r="AI342" i="1"/>
  <c r="W342" i="1"/>
  <c r="AI335" i="1"/>
  <c r="W335" i="1"/>
  <c r="AH335" i="1"/>
  <c r="Z335" i="1"/>
  <c r="AI257" i="1"/>
  <c r="AH257" i="1"/>
  <c r="Z256" i="1"/>
  <c r="W256" i="1"/>
  <c r="Z324" i="1"/>
  <c r="W324" i="1"/>
  <c r="AI324" i="1"/>
  <c r="AH324" i="1"/>
  <c r="AH396" i="1"/>
  <c r="AI396" i="1"/>
  <c r="W396" i="1"/>
  <c r="Z396" i="1"/>
  <c r="AI264" i="1"/>
  <c r="AH264" i="1"/>
  <c r="AI355" i="1"/>
  <c r="W355" i="1"/>
  <c r="AH355" i="1"/>
  <c r="Z355" i="1"/>
  <c r="AH246" i="1"/>
  <c r="AI246" i="1"/>
  <c r="AI263" i="1"/>
  <c r="AH263" i="1"/>
  <c r="AH371" i="1"/>
  <c r="AI371" i="1"/>
  <c r="AI345" i="1"/>
  <c r="AH345" i="1"/>
  <c r="Z345" i="1"/>
  <c r="W345" i="1"/>
  <c r="AH366" i="1"/>
  <c r="AI366" i="1"/>
  <c r="Z366" i="1"/>
  <c r="W366" i="1"/>
  <c r="Z53" i="1"/>
  <c r="W53" i="1"/>
  <c r="AI53" i="1"/>
  <c r="AH53" i="1"/>
  <c r="AH332" i="1"/>
  <c r="Z332" i="1"/>
  <c r="W332" i="1"/>
  <c r="AI332" i="1"/>
  <c r="AI352" i="1"/>
  <c r="AH352" i="1"/>
  <c r="Z352" i="1"/>
  <c r="W352" i="1"/>
  <c r="AH138" i="1"/>
  <c r="AI138" i="1"/>
  <c r="W138" i="1"/>
  <c r="Z138" i="1"/>
  <c r="AI94" i="1"/>
  <c r="AH94" i="1"/>
  <c r="Z94" i="1"/>
  <c r="W94" i="1"/>
  <c r="AI404" i="1"/>
  <c r="Z404" i="1"/>
  <c r="W404" i="1"/>
  <c r="AH404" i="1"/>
  <c r="W141" i="1"/>
  <c r="Z141" i="1"/>
  <c r="AI141" i="1"/>
  <c r="AH141" i="1"/>
  <c r="AI306" i="1"/>
  <c r="AH306" i="1"/>
  <c r="W341" i="1"/>
  <c r="AI341" i="1"/>
  <c r="AH341" i="1"/>
  <c r="Z341" i="1"/>
  <c r="AI304" i="1"/>
  <c r="W304" i="1"/>
  <c r="AH304" i="1"/>
  <c r="Z304" i="1"/>
  <c r="AH198" i="1"/>
  <c r="AI198" i="1"/>
  <c r="AH25" i="1"/>
  <c r="Q24" i="1"/>
  <c r="V24" i="1" s="1"/>
  <c r="AJ24" i="1" s="1"/>
  <c r="AI25" i="1"/>
  <c r="AI229" i="1"/>
  <c r="AH229" i="1"/>
  <c r="AI239" i="1"/>
  <c r="AH239" i="1"/>
  <c r="AI300" i="1"/>
  <c r="AH300" i="1"/>
  <c r="AI426" i="1"/>
  <c r="W426" i="1"/>
  <c r="AH426" i="1"/>
  <c r="Z426" i="1"/>
  <c r="AI365" i="1"/>
  <c r="AH365" i="1"/>
  <c r="W365" i="1"/>
  <c r="Z365" i="1"/>
  <c r="Z91" i="1"/>
  <c r="W91" i="1"/>
  <c r="AH91" i="1"/>
  <c r="AI91" i="1"/>
  <c r="AI372" i="1"/>
  <c r="AH372" i="1"/>
  <c r="W372" i="1"/>
  <c r="Z372" i="1"/>
  <c r="AI277" i="1"/>
  <c r="AH277" i="1"/>
  <c r="W351" i="1"/>
  <c r="Z351" i="1"/>
  <c r="AI351" i="1"/>
  <c r="AH351" i="1"/>
  <c r="AH440" i="1"/>
  <c r="Z440" i="1"/>
  <c r="AI440" i="1"/>
  <c r="W440" i="1"/>
  <c r="AH423" i="1"/>
  <c r="Z423" i="1"/>
  <c r="AI423" i="1"/>
  <c r="W423" i="1"/>
  <c r="W143" i="1"/>
  <c r="AI143" i="1"/>
  <c r="AH143" i="1"/>
  <c r="Z143" i="1"/>
  <c r="Q62" i="1"/>
  <c r="V62" i="1" s="1"/>
  <c r="AJ62" i="1" s="1"/>
  <c r="AH63" i="1"/>
  <c r="AI63" i="1"/>
  <c r="W381" i="1"/>
  <c r="Z381" i="1"/>
  <c r="AI381" i="1"/>
  <c r="AH381" i="1"/>
  <c r="Z128" i="1"/>
  <c r="AI128" i="1"/>
  <c r="AH128" i="1"/>
  <c r="W128" i="1"/>
  <c r="AI220" i="1"/>
  <c r="AH220" i="1"/>
  <c r="AI358" i="1"/>
  <c r="AH358" i="1"/>
  <c r="AI260" i="1"/>
  <c r="Z260" i="1"/>
  <c r="W260" i="1"/>
  <c r="AH260" i="1"/>
  <c r="AI83" i="1"/>
  <c r="Q82" i="1"/>
  <c r="V82" i="1" s="1"/>
  <c r="AJ82" i="1" s="1"/>
  <c r="AH83" i="1"/>
  <c r="AI442" i="1"/>
  <c r="AH442" i="1"/>
  <c r="Z428" i="1"/>
  <c r="W428" i="1"/>
  <c r="AI428" i="1"/>
  <c r="AH428" i="1"/>
  <c r="AI78" i="1"/>
  <c r="Z78" i="1"/>
  <c r="W78" i="1"/>
  <c r="AI23" i="1"/>
  <c r="AH23" i="1"/>
  <c r="Q22" i="1"/>
  <c r="V22" i="1" s="1"/>
  <c r="AJ22" i="1" s="1"/>
  <c r="AI331" i="1"/>
  <c r="W331" i="1"/>
  <c r="AH331" i="1"/>
  <c r="Z331" i="1"/>
  <c r="AI419" i="1"/>
  <c r="AH419" i="1"/>
  <c r="Z419" i="1"/>
  <c r="W419" i="1"/>
  <c r="AH420" i="1"/>
  <c r="W420" i="1"/>
  <c r="AI420" i="1"/>
  <c r="Z420" i="1"/>
  <c r="AI327" i="1"/>
  <c r="AH327" i="1"/>
  <c r="AH399" i="1"/>
  <c r="Z399" i="1"/>
  <c r="AI399" i="1"/>
  <c r="W399" i="1"/>
  <c r="AH185" i="1"/>
  <c r="Q184" i="1"/>
  <c r="AI185" i="1"/>
  <c r="AH443" i="1"/>
  <c r="AI443" i="1"/>
  <c r="AI417" i="1"/>
  <c r="W417" i="1"/>
  <c r="AH417" i="1"/>
  <c r="Z417" i="1"/>
  <c r="AI188" i="1"/>
  <c r="AH188" i="1"/>
  <c r="AI385" i="1"/>
  <c r="AH385" i="1"/>
  <c r="AI308" i="1"/>
  <c r="AH308" i="1"/>
  <c r="AH183" i="1"/>
  <c r="Q182" i="1"/>
  <c r="AI183" i="1"/>
  <c r="AH315" i="1"/>
  <c r="AI315" i="1"/>
  <c r="AH54" i="1"/>
  <c r="W54" i="1"/>
  <c r="Z54" i="1"/>
  <c r="AI54" i="1"/>
  <c r="AH66" i="1"/>
  <c r="AI66" i="1"/>
  <c r="Z66" i="1"/>
  <c r="W66" i="1"/>
  <c r="AH287" i="1"/>
  <c r="AI287" i="1"/>
  <c r="AI253" i="1"/>
  <c r="AH253" i="1"/>
  <c r="AH79" i="1"/>
  <c r="AI79" i="1"/>
  <c r="AI241" i="1"/>
  <c r="W241" i="1"/>
  <c r="AH241" i="1"/>
  <c r="Z241" i="1"/>
  <c r="AI129" i="1"/>
  <c r="AH129" i="1"/>
  <c r="Q128" i="1"/>
  <c r="AI187" i="1"/>
  <c r="AH187" i="1"/>
  <c r="Q186" i="1"/>
  <c r="W225" i="1"/>
  <c r="AH225" i="1"/>
  <c r="AI225" i="1"/>
  <c r="Z225" i="1"/>
  <c r="AI375" i="1"/>
  <c r="Z375" i="1"/>
  <c r="W375" i="1"/>
  <c r="AH375" i="1"/>
  <c r="Z337" i="1"/>
  <c r="AI337" i="1"/>
  <c r="AH337" i="1"/>
  <c r="W337" i="1"/>
  <c r="AI408" i="1"/>
  <c r="W408" i="1"/>
  <c r="AH408" i="1"/>
  <c r="Z408" i="1"/>
  <c r="AI153" i="1"/>
  <c r="AH153" i="1"/>
  <c r="AI438" i="1"/>
  <c r="Z438" i="1"/>
  <c r="W438" i="1"/>
  <c r="AH438" i="1"/>
  <c r="Z251" i="1"/>
  <c r="AI251" i="1"/>
  <c r="AH251" i="1"/>
  <c r="W251" i="1"/>
  <c r="AI184" i="1"/>
  <c r="AH184" i="1"/>
  <c r="AI192" i="1"/>
  <c r="AH192" i="1"/>
  <c r="AI175" i="1"/>
  <c r="AH175" i="1"/>
  <c r="V281" i="1" l="1"/>
  <c r="AI11" i="1"/>
  <c r="AI16" i="1"/>
  <c r="Z11" i="1"/>
  <c r="AH47" i="1"/>
  <c r="AH74" i="1"/>
  <c r="AH92" i="1"/>
  <c r="AI92" i="1"/>
  <c r="W92" i="1"/>
  <c r="Z92" i="1"/>
  <c r="Z74" i="1"/>
  <c r="V284" i="1"/>
  <c r="AJ284" i="1" s="1"/>
  <c r="Z32" i="1"/>
  <c r="Z16" i="1"/>
  <c r="AH16" i="1"/>
  <c r="AI7" i="1"/>
  <c r="AH11" i="1"/>
  <c r="W16" i="1"/>
  <c r="AH7" i="1"/>
  <c r="AI32" i="1"/>
  <c r="W7" i="1"/>
  <c r="AH32" i="1"/>
  <c r="Z7" i="1"/>
  <c r="W28" i="1"/>
  <c r="AJ28" i="1"/>
  <c r="Z59" i="1"/>
  <c r="AJ59" i="1"/>
  <c r="AI55" i="1"/>
  <c r="AJ55" i="1"/>
  <c r="AI51" i="1"/>
  <c r="AJ51" i="1"/>
  <c r="W32" i="1"/>
  <c r="W49" i="1"/>
  <c r="AJ49" i="1"/>
  <c r="AH20" i="1"/>
  <c r="AJ20" i="1"/>
  <c r="AI101" i="1"/>
  <c r="AH18" i="1"/>
  <c r="AI172" i="1"/>
  <c r="AI87" i="1"/>
  <c r="AJ87" i="1"/>
  <c r="AI70" i="1"/>
  <c r="AJ70" i="1"/>
  <c r="Z101" i="1"/>
  <c r="AI18" i="1"/>
  <c r="Z97" i="1"/>
  <c r="AJ97" i="1"/>
  <c r="W11" i="1"/>
  <c r="W101" i="1"/>
  <c r="W18" i="1"/>
  <c r="AH172" i="1"/>
  <c r="AH101" i="1"/>
  <c r="Z18" i="1"/>
  <c r="Z30" i="1"/>
  <c r="AJ30" i="1"/>
  <c r="W47" i="1"/>
  <c r="Z47" i="1"/>
  <c r="W72" i="1"/>
  <c r="AJ72" i="1"/>
  <c r="AI3" i="1"/>
  <c r="AJ3" i="1"/>
  <c r="AI47" i="1"/>
  <c r="W99" i="1"/>
  <c r="AJ99" i="1"/>
  <c r="W74" i="1"/>
  <c r="AJ74" i="1"/>
  <c r="AH59" i="1"/>
  <c r="AH99" i="1"/>
  <c r="W87" i="1"/>
  <c r="Z87" i="1"/>
  <c r="AH87" i="1"/>
  <c r="Z20" i="1"/>
  <c r="AI99" i="1"/>
  <c r="W59" i="1"/>
  <c r="Z99" i="1"/>
  <c r="V278" i="1"/>
  <c r="Z55" i="1"/>
  <c r="AH55" i="1"/>
  <c r="Z49" i="1"/>
  <c r="AI49" i="1"/>
  <c r="AH49" i="1"/>
  <c r="AI20" i="1"/>
  <c r="W51" i="1"/>
  <c r="AH97" i="1"/>
  <c r="W97" i="1"/>
  <c r="AI97" i="1"/>
  <c r="Z70" i="1"/>
  <c r="W3" i="1"/>
  <c r="AH70" i="1"/>
  <c r="AI72" i="1"/>
  <c r="Z72" i="1"/>
  <c r="Z3" i="1"/>
  <c r="AH72" i="1"/>
  <c r="AH3" i="1"/>
  <c r="W70" i="1"/>
  <c r="W55" i="1"/>
  <c r="AI59" i="1"/>
  <c r="W20" i="1"/>
  <c r="Z51" i="1"/>
  <c r="AH51" i="1"/>
  <c r="AI30" i="1"/>
  <c r="AH30" i="1"/>
  <c r="W30" i="1"/>
  <c r="Z28" i="1"/>
  <c r="AI28" i="1"/>
  <c r="AH28" i="1"/>
  <c r="AI82" i="1"/>
  <c r="AH82" i="1"/>
  <c r="W82" i="1"/>
  <c r="W62" i="1"/>
  <c r="AH62" i="1"/>
  <c r="AI62" i="1"/>
  <c r="Z62" i="1"/>
  <c r="AH57" i="1"/>
  <c r="Z57" i="1"/>
  <c r="AI57" i="1"/>
  <c r="W57" i="1"/>
  <c r="Z80" i="1"/>
  <c r="W80" i="1"/>
  <c r="AI80" i="1"/>
  <c r="AH80" i="1"/>
  <c r="W43" i="1"/>
  <c r="Z43" i="1"/>
  <c r="AI43" i="1"/>
  <c r="AH43" i="1"/>
  <c r="AH67" i="1"/>
  <c r="Z67" i="1"/>
  <c r="W67" i="1"/>
  <c r="AI67" i="1"/>
  <c r="AI5" i="1"/>
  <c r="AH5" i="1"/>
  <c r="W5" i="1"/>
  <c r="Z5" i="1"/>
  <c r="AI41" i="1"/>
  <c r="AH41" i="1"/>
  <c r="Z41" i="1"/>
  <c r="W41" i="1"/>
  <c r="AI22" i="1"/>
  <c r="W22" i="1"/>
  <c r="AH22" i="1"/>
  <c r="Z22" i="1"/>
  <c r="AH84" i="1"/>
  <c r="Z84" i="1"/>
  <c r="AI84" i="1"/>
  <c r="W84" i="1"/>
  <c r="AH64" i="1"/>
  <c r="AI64" i="1"/>
  <c r="Z64" i="1"/>
  <c r="W64" i="1"/>
  <c r="AI45" i="1"/>
  <c r="AH45" i="1"/>
  <c r="Z45" i="1"/>
  <c r="W45" i="1"/>
  <c r="Z24" i="1"/>
  <c r="W24" i="1"/>
  <c r="AH24" i="1"/>
  <c r="AI24" i="1"/>
  <c r="AH76" i="1"/>
  <c r="Z76" i="1"/>
  <c r="W76" i="1"/>
  <c r="AI76" i="1"/>
  <c r="B199" i="1"/>
  <c r="AH89" i="1"/>
  <c r="Z89" i="1"/>
  <c r="W89" i="1"/>
  <c r="AI89" i="1"/>
  <c r="AH9" i="1"/>
  <c r="Z9" i="1"/>
  <c r="AI9" i="1"/>
  <c r="W9" i="1"/>
  <c r="AH284" i="1" l="1"/>
  <c r="AI284" i="1"/>
  <c r="AI281" i="1"/>
  <c r="AJ281" i="1"/>
  <c r="AI278" i="1"/>
  <c r="AJ278" i="1"/>
  <c r="AJ450" i="1" s="1"/>
  <c r="AH278" i="1"/>
  <c r="AH281" i="1"/>
  <c r="W449" i="1"/>
  <c r="Z449" i="1"/>
  <c r="AO1" i="1"/>
  <c r="AQ1" i="1" l="1"/>
</calcChain>
</file>

<file path=xl/sharedStrings.xml><?xml version="1.0" encoding="utf-8"?>
<sst xmlns="http://schemas.openxmlformats.org/spreadsheetml/2006/main" count="5608" uniqueCount="3189">
  <si>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</si>
  <si>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</si>
  <si>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</si>
  <si>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</si>
  <si>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</si>
  <si>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</si>
  <si>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</si>
  <si>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</si>
  <si>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</si>
  <si>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</si>
  <si>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</si>
  <si>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</si>
  <si>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</si>
  <si>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</si>
  <si>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</si>
  <si>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</si>
  <si>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</si>
  <si>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</si>
  <si>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</si>
  <si>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</si>
  <si>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</si>
  <si>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</si>
  <si>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</si>
  <si>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</si>
  <si>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</si>
  <si>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</si>
  <si>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</si>
  <si>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</si>
  <si>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</si>
  <si>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</si>
  <si>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</si>
  <si>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</si>
  <si>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</si>
  <si>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</si>
  <si>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</si>
  <si>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</si>
  <si>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</si>
  <si>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</si>
  <si>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</si>
  <si>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</si>
  <si>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</si>
  <si>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</si>
  <si>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</si>
  <si>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</si>
  <si>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</si>
  <si>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</si>
  <si>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</si>
  <si>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</si>
  <si>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</si>
  <si>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</si>
  <si>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</si>
  <si>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</si>
  <si>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</si>
  <si>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</si>
  <si>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</si>
  <si>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</si>
  <si>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</si>
  <si>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</si>
  <si>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</si>
  <si>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</si>
  <si>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</si>
  <si>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</si>
  <si>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</si>
  <si>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</si>
  <si>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</si>
  <si>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</si>
  <si>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</si>
  <si>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</si>
  <si>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</si>
  <si>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</si>
  <si>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</si>
  <si>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</si>
  <si>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</si>
  <si>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</si>
  <si>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</si>
  <si>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</si>
  <si>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</si>
  <si>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</si>
  <si>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</si>
  <si>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</si>
  <si>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</si>
  <si>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</si>
  <si>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</si>
  <si>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</si>
  <si>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</si>
  <si>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</si>
  <si>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</si>
  <si>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</si>
  <si>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</si>
  <si>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</si>
  <si>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</si>
  <si>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</si>
  <si>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</si>
  <si>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</si>
  <si>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</si>
  <si>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</si>
  <si>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</si>
  <si>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</si>
  <si>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</si>
  <si>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</si>
  <si>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</si>
  <si>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</si>
  <si>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</si>
  <si>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</si>
  <si>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</si>
  <si>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</si>
  <si>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</si>
  <si>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</si>
  <si>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</si>
  <si>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</si>
  <si>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</si>
  <si>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</si>
  <si>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</si>
  <si>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</si>
  <si>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</si>
  <si>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</si>
  <si>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</si>
  <si>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</si>
  <si>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</si>
  <si>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</si>
  <si>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</si>
  <si>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</si>
  <si>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</si>
  <si>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</si>
  <si>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</si>
  <si>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</si>
  <si>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</si>
  <si>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</si>
  <si>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</si>
  <si>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</si>
  <si>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</si>
  <si>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</si>
  <si>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</si>
  <si>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</si>
  <si>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</si>
  <si>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</si>
  <si>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</si>
  <si>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</si>
  <si>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</si>
  <si>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</si>
  <si>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</si>
  <si>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</si>
  <si>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</si>
  <si>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</si>
  <si>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</si>
  <si>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</si>
  <si>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</si>
  <si>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</si>
  <si>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</si>
  <si>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</si>
  <si>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</si>
  <si>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</si>
  <si>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</si>
  <si>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</si>
  <si>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</si>
  <si>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</si>
  <si>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</si>
  <si>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</si>
  <si>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</si>
  <si>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</si>
  <si>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</si>
  <si>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</si>
  <si>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</si>
  <si>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</si>
  <si>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</si>
  <si>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</si>
  <si>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</si>
  <si>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</si>
  <si>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</si>
  <si>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</si>
  <si>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</si>
  <si>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</si>
  <si>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</si>
  <si>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</si>
  <si>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</si>
  <si>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</si>
  <si>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</si>
  <si>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</si>
  <si>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</si>
  <si>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</si>
  <si>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</si>
  <si>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</si>
  <si>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</si>
  <si>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</si>
  <si>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</si>
  <si>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</si>
  <si>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</si>
  <si>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</si>
  <si>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</si>
  <si>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</si>
  <si>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</si>
  <si>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</si>
  <si>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</si>
  <si>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</si>
  <si>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</si>
  <si>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</si>
  <si>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</si>
  <si>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</si>
  <si>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</si>
  <si>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</si>
  <si>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</si>
  <si>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</si>
  <si>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</si>
  <si>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</si>
  <si>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</si>
  <si>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</si>
  <si>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</si>
  <si>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</si>
  <si>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</si>
  <si>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</si>
  <si>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</si>
  <si>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</si>
  <si>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</si>
  <si>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</si>
  <si>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</si>
  <si>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</si>
  <si>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</si>
  <si>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</si>
  <si>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</si>
  <si>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</si>
  <si>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</si>
  <si>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</si>
  <si>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</si>
  <si>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</si>
  <si>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</si>
  <si>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</si>
  <si>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</si>
  <si>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</si>
  <si>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</si>
  <si>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</si>
  <si>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</si>
  <si>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</si>
  <si>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</si>
  <si>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</si>
  <si>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</si>
  <si>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</si>
  <si>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</si>
  <si>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</si>
  <si>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</si>
  <si>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</si>
  <si>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</si>
  <si>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</si>
  <si>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</si>
  <si>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</si>
  <si>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</si>
  <si>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</si>
  <si>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</si>
  <si>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</si>
  <si>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</si>
  <si>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</si>
  <si>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</si>
  <si>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</si>
  <si>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</si>
  <si>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</si>
  <si>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</si>
  <si>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</si>
  <si>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</si>
  <si>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</si>
  <si>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</si>
  <si>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</si>
  <si>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</si>
  <si>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</si>
  <si>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</si>
  <si>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</si>
  <si>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</si>
  <si>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</si>
  <si>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</si>
  <si>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</si>
  <si>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</si>
  <si>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</si>
  <si>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</si>
  <si>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</si>
  <si>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</si>
  <si>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</si>
  <si>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</si>
  <si>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</si>
  <si>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</si>
  <si>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</si>
  <si>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</si>
  <si>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</si>
  <si>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</si>
  <si>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</si>
  <si>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</si>
  <si>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</si>
  <si>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</si>
  <si>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</si>
  <si>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</si>
  <si>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</si>
  <si>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</si>
  <si>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</si>
  <si>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</si>
  <si>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</si>
  <si>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</si>
  <si>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</si>
  <si>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</si>
  <si>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</si>
  <si>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</si>
  <si>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</si>
  <si>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</si>
  <si>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</si>
  <si>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</si>
  <si>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</si>
  <si>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</si>
  <si>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</si>
  <si>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</si>
  <si>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</si>
  <si>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</si>
  <si>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</si>
  <si>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</si>
  <si>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</si>
  <si>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</si>
  <si>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</si>
  <si>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</si>
  <si>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</si>
  <si>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</si>
  <si>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</si>
  <si>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</si>
  <si>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</si>
  <si>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</si>
  <si>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</si>
  <si>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</si>
  <si>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</si>
  <si>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</si>
  <si>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</si>
  <si>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</si>
  <si>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</si>
  <si>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</si>
  <si>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</si>
  <si>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</si>
  <si>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</si>
  <si>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</si>
  <si>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</si>
  <si>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</si>
  <si>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</si>
  <si>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</si>
  <si>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</si>
  <si>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</si>
  <si>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</si>
  <si>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</si>
  <si>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</si>
  <si>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</si>
  <si>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</si>
  <si>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</si>
  <si>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</si>
  <si>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</si>
  <si>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</si>
  <si>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</si>
  <si>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</si>
  <si>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</si>
  <si>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</si>
  <si>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</si>
  <si>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</si>
  <si>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</si>
  <si>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</si>
  <si>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</si>
  <si>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</si>
  <si>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</si>
  <si>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</si>
  <si>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</si>
  <si>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</si>
  <si>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</si>
  <si>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</si>
  <si>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</si>
  <si>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</si>
  <si>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</si>
  <si>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</si>
  <si>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</si>
  <si>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</si>
  <si>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</si>
  <si>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</si>
  <si>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</si>
  <si>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</si>
  <si>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</si>
  <si>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</si>
  <si>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</si>
  <si>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</si>
  <si>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</si>
  <si>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</si>
  <si>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</si>
  <si>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</si>
  <si>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</si>
  <si>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</si>
  <si>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</si>
  <si>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</si>
  <si>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</si>
  <si>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</si>
  <si>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</si>
  <si>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</si>
  <si>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</si>
  <si>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</si>
  <si>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</si>
  <si>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</si>
  <si>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</si>
  <si>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</si>
  <si>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</si>
  <si>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</si>
  <si>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</si>
  <si>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</si>
  <si>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</si>
  <si>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</si>
  <si>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</si>
  <si>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</si>
  <si>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</si>
  <si>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</si>
  <si>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</si>
  <si>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</si>
  <si>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</si>
  <si>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</si>
  <si>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</si>
  <si>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</si>
  <si>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</si>
  <si>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</si>
  <si>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</si>
  <si>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</si>
  <si>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</si>
  <si>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</si>
  <si>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</si>
  <si>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</si>
  <si>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</si>
  <si>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</si>
  <si>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</si>
  <si>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</si>
  <si>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</si>
  <si>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</si>
  <si>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</si>
  <si>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</si>
  <si>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</si>
  <si>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</si>
  <si>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</si>
  <si>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</si>
  <si>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</si>
  <si>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</si>
  <si>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</si>
  <si>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</si>
  <si>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</si>
  <si>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</si>
  <si>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</si>
  <si>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</si>
  <si>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</si>
  <si>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</si>
  <si>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</si>
  <si>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</si>
  <si>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</si>
  <si>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</si>
  <si>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</si>
  <si>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</si>
  <si>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</si>
  <si>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</si>
  <si>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</si>
  <si>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</si>
  <si>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</si>
  <si>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</si>
  <si>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</si>
  <si>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</si>
  <si>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</si>
  <si>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</si>
  <si>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</si>
  <si>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</si>
  <si>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</si>
  <si>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</si>
  <si>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</si>
  <si>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</si>
  <si>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</si>
  <si>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</si>
  <si>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</si>
  <si>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</si>
  <si>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</si>
  <si>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</si>
  <si>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</si>
  <si>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</si>
  <si>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</si>
  <si>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</si>
  <si>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</si>
  <si>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</si>
  <si>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</si>
  <si>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</si>
  <si>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</si>
  <si>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</si>
  <si>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</si>
  <si>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</si>
  <si>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</si>
  <si>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</si>
  <si>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</si>
  <si>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</si>
  <si>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</si>
  <si>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</si>
  <si>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</si>
  <si>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</si>
  <si>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</si>
  <si>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</si>
  <si>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</si>
  <si>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</si>
  <si>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</si>
  <si>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</si>
  <si>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</si>
  <si>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</si>
  <si>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</si>
  <si>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</si>
  <si>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</si>
  <si>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</si>
  <si>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</si>
  <si>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</si>
  <si>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</si>
  <si>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</si>
  <si>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</si>
  <si>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</si>
  <si>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</si>
  <si>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</si>
  <si>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</si>
  <si>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</si>
  <si>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</si>
  <si>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</si>
  <si>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</si>
  <si>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</si>
  <si>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</si>
  <si>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</si>
  <si>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</si>
  <si>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</si>
  <si>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</si>
  <si>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</si>
  <si>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</si>
  <si>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</si>
  <si>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</si>
  <si>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</si>
  <si>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</si>
  <si>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</si>
  <si>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</si>
  <si>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</si>
  <si>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</si>
  <si>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</si>
  <si>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</si>
  <si>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</si>
  <si>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</si>
  <si>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</si>
  <si>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</si>
  <si>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</si>
  <si>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</si>
  <si>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</si>
  <si>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</si>
  <si>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</si>
  <si>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</si>
  <si>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</si>
  <si>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</si>
  <si>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</si>
  <si>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</si>
  <si>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</si>
  <si>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</si>
  <si>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</si>
  <si>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</si>
  <si>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</si>
  <si>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</si>
  <si>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</si>
  <si>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</si>
  <si>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</si>
  <si>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</si>
  <si>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</si>
  <si>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</si>
  <si>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</si>
  <si>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</si>
  <si>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</si>
  <si>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</si>
  <si>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</si>
  <si>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</si>
  <si>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</si>
  <si>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</si>
  <si>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</si>
  <si>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</si>
  <si>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</si>
  <si>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</si>
  <si>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</si>
  <si>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</si>
  <si>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</si>
  <si>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</si>
  <si>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</si>
  <si>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</si>
  <si>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</si>
  <si>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</si>
  <si>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</si>
  <si>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</si>
  <si>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</si>
  <si>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</si>
  <si>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</si>
  <si>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</si>
  <si>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</si>
  <si>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</si>
  <si>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</si>
  <si>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</si>
  <si>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</si>
  <si>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</si>
  <si>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</si>
  <si>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</si>
  <si>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</si>
  <si>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</si>
  <si>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</si>
  <si>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</si>
  <si>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</si>
  <si>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</si>
  <si>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</si>
  <si>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</si>
  <si>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</si>
  <si>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</si>
  <si>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</si>
  <si>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</si>
  <si>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</si>
  <si>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</si>
  <si>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</si>
  <si>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</si>
  <si>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</si>
  <si>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</si>
  <si>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</si>
  <si>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</si>
  <si>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</si>
  <si>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</si>
  <si>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</si>
  <si>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</si>
  <si>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</si>
  <si>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</si>
  <si>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</si>
  <si>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</si>
  <si>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</si>
  <si>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</si>
  <si>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</si>
  <si>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</si>
  <si>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</si>
  <si>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</si>
  <si>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</si>
  <si>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</si>
  <si>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</si>
  <si>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</si>
  <si>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</si>
  <si>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</si>
  <si>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</si>
  <si>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</si>
  <si>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</si>
  <si>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</si>
  <si>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</si>
  <si>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</si>
  <si>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</si>
  <si>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</si>
  <si>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</si>
  <si>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</si>
  <si>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</si>
  <si>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</si>
  <si>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</si>
  <si>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</si>
  <si>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</si>
  <si>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</si>
  <si>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</si>
  <si>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</si>
  <si>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</si>
  <si>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</si>
  <si>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</si>
  <si>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</si>
  <si>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</si>
  <si>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</si>
  <si>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</si>
  <si>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</si>
  <si>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</si>
  <si>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</si>
  <si>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</si>
  <si>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</si>
  <si>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</si>
  <si>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</si>
  <si>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</si>
  <si>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</si>
  <si>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</si>
  <si>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</si>
  <si>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</si>
  <si>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</si>
  <si>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</si>
  <si>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</si>
  <si>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</si>
  <si>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</si>
  <si>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</si>
  <si>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</si>
  <si>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</si>
  <si>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</si>
  <si>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</si>
  <si>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</si>
  <si>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</si>
  <si>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</si>
  <si>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</si>
  <si>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</si>
  <si>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</si>
  <si>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</si>
  <si>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</si>
  <si>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</si>
  <si>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</si>
  <si>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</si>
  <si>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</si>
  <si>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</si>
  <si>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</si>
  <si>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</si>
  <si>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</si>
  <si>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</si>
  <si>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</si>
  <si>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</si>
  <si>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</si>
  <si>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</si>
  <si>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</si>
  <si>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</si>
  <si>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</si>
  <si>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</si>
  <si>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</si>
  <si>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</si>
  <si>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</si>
  <si>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</si>
  <si>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</si>
  <si>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</si>
  <si>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</si>
  <si>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</si>
  <si>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</si>
  <si>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</si>
  <si>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</si>
  <si>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</si>
  <si>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</si>
  <si>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</si>
  <si>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</si>
  <si>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</si>
  <si>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</si>
  <si>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</si>
  <si>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</si>
  <si>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</si>
  <si>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</si>
  <si>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</si>
  <si>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</si>
  <si>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</si>
  <si>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</si>
  <si>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</si>
  <si>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</si>
  <si>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</si>
  <si>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</si>
  <si>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</si>
  <si>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</si>
  <si>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</si>
  <si>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</si>
  <si>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</si>
  <si>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</si>
  <si>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</si>
  <si>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</si>
  <si>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</si>
  <si>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</si>
  <si>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</si>
  <si>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</si>
  <si>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</si>
  <si>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</si>
  <si>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</si>
  <si>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</si>
  <si>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</si>
  <si>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</si>
  <si>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</si>
  <si>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</si>
  <si>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</si>
  <si>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</si>
  <si>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</si>
  <si>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</si>
  <si>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</si>
  <si>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</si>
  <si>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</si>
  <si>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</si>
  <si>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</si>
  <si>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</si>
  <si>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</si>
  <si>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</si>
  <si>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</si>
  <si>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</si>
  <si>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</si>
  <si>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</si>
  <si>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</si>
  <si>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</si>
  <si>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</si>
  <si>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</si>
  <si>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</si>
  <si>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</si>
  <si>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</si>
  <si>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</si>
  <si>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</si>
  <si>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</si>
  <si>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</si>
  <si>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</si>
  <si>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</si>
  <si>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</si>
  <si>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</si>
  <si>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</si>
  <si>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</si>
  <si>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</si>
  <si>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500</t>
  </si>
  <si>
    <t>NFe35250905946663000117550010001508211460145537</t>
  </si>
  <si>
    <t>CHEGOU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</si>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</sst>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85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18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2" xfId="1" xr:uid="{70A8327E-A269-4242-A8C2-6CB6BBB59CC1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F649"/>
  <sheetViews>
    <sheetView showGridLines="0" tabSelected="1" topLeftCell="A278" workbookViewId="0">
      <pane xSplit="1" topLeftCell="C1" activePane="topRight" state="frozen"/>
      <selection pane="topRight" activeCell="M282" sqref="M282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3" width="10.1640625" customWidth="1"/>
    <col min="34" max="34" width="10.77734375" customWidth="1"/>
    <col min="35" max="36" width="10.1640625" customWidth="1"/>
    <col min="37" max="37" width="48.5546875" customWidth="1"/>
    <col min="38" max="38" width="10.83203125" customWidth="1"/>
    <col min="39" max="58" width="16.27734375" customWidth="1"/>
  </cols>
  <sheetData>
    <row r="1" spans="1:58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3165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3145</v>
      </c>
      <c r="AH1" s="14" t="s">
        <v>27</v>
      </c>
      <c r="AI1" s="14" t="s">
        <v>28</v>
      </c>
      <c r="AJ1" s="14" t="s">
        <v>3146</v>
      </c>
      <c r="AK1" s="13" t="s">
        <v>29</v>
      </c>
      <c r="AL1" s="13" t="s">
        <v>30</v>
      </c>
      <c r="AM1" s="15" t="s">
        <v>31</v>
      </c>
      <c r="AN1" s="16" t="s">
        <v>32</v>
      </c>
      <c r="AO1" s="17">
        <f>SUM(AI2:AI448)</f>
        <v>127575.70933843905</v>
      </c>
      <c r="AP1" s="18" t="s">
        <v>33</v>
      </c>
      <c r="AQ1" s="19">
        <f>SUM(AH2:AH448)</f>
        <v>827108.4925487109</v>
      </c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</row>
    <row r="2" spans="1:58" ht="20.25" customHeight="1">
      <c r="A2" s="21" t="s">
        <v>34</v>
      </c>
      <c r="B2" s="22"/>
      <c r="C2" s="22"/>
      <c r="D2" s="22"/>
      <c r="E2" s="23"/>
      <c r="F2" s="24"/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4">
        <f t="shared" ref="AH2:AH182" si="4">IFERROR(V2*AE2,0)</f>
        <v>0</v>
      </c>
      <c r="AI2" s="14">
        <f t="shared" ref="AI2:AI182" si="5">IFERROR(V2*AF2,0)</f>
        <v>0</v>
      </c>
      <c r="AJ2" s="14">
        <f t="shared" ref="AJ2:AJ33" si="6">IFERROR(V2*AG2,0)</f>
        <v>0</v>
      </c>
      <c r="AK2" s="13"/>
      <c r="AL2" s="13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</row>
    <row r="3" spans="1:58" ht="19.5" customHeight="1">
      <c r="A3" s="36" t="s">
        <v>35</v>
      </c>
      <c r="B3" s="37" t="s">
        <v>36</v>
      </c>
      <c r="C3" s="37"/>
      <c r="D3" s="37"/>
      <c r="E3" s="38">
        <f>F3+I3</f>
        <v>450</v>
      </c>
      <c r="F3" s="39">
        <v>450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547</v>
      </c>
      <c r="W3" s="13">
        <f t="shared" si="1"/>
        <v>6091.9390000000003</v>
      </c>
      <c r="X3" s="13">
        <v>11.137</v>
      </c>
      <c r="Y3" s="13">
        <v>1.3371999999999999</v>
      </c>
      <c r="Z3" s="13">
        <f t="shared" si="2"/>
        <v>731.44839999999999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4">
        <f t="shared" si="4"/>
        <v>5219.1457999999993</v>
      </c>
      <c r="AI3" s="14">
        <f t="shared" si="5"/>
        <v>627.03704000000005</v>
      </c>
      <c r="AJ3" s="14">
        <f t="shared" si="6"/>
        <v>198.14528000000001</v>
      </c>
      <c r="AK3" s="159" t="s">
        <v>3144</v>
      </c>
      <c r="AL3" s="160" t="s">
        <v>3148</v>
      </c>
      <c r="AM3" s="20">
        <v>85444200</v>
      </c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</row>
    <row r="4" spans="1:58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4">
        <f t="shared" si="4"/>
        <v>0</v>
      </c>
      <c r="AI4" s="14">
        <f t="shared" si="5"/>
        <v>0</v>
      </c>
      <c r="AJ4" s="14">
        <f t="shared" si="6"/>
        <v>0</v>
      </c>
      <c r="AK4" s="13"/>
      <c r="AL4" s="13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</row>
    <row r="5" spans="1:58" ht="19.5" customHeight="1">
      <c r="A5" s="36" t="s">
        <v>44</v>
      </c>
      <c r="B5" s="44"/>
      <c r="C5" s="44">
        <v>1509</v>
      </c>
      <c r="D5" s="44"/>
      <c r="E5" s="38">
        <f>F5+I5</f>
        <v>40</v>
      </c>
      <c r="F5" s="39">
        <v>40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58</v>
      </c>
      <c r="W5" s="13">
        <f>V5*X5</f>
        <v>645.94600000000003</v>
      </c>
      <c r="X5" s="13">
        <v>11.137</v>
      </c>
      <c r="Y5" s="13">
        <v>1.3371999999999999</v>
      </c>
      <c r="Z5" s="13">
        <f>V5*Y5</f>
        <v>77.557599999999994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4">
        <f t="shared" si="4"/>
        <v>687.3875413333335</v>
      </c>
      <c r="AI5" s="14">
        <f t="shared" si="5"/>
        <v>76.146266666666662</v>
      </c>
      <c r="AJ5" s="14">
        <f t="shared" si="6"/>
        <v>24.054533333333335</v>
      </c>
      <c r="AK5" s="43" t="s">
        <v>39</v>
      </c>
      <c r="AL5" s="13" t="s">
        <v>40</v>
      </c>
      <c r="AM5" s="20">
        <v>85444200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4">
        <f t="shared" si="4"/>
        <v>0</v>
      </c>
      <c r="AI6" s="14">
        <f t="shared" si="5"/>
        <v>0</v>
      </c>
      <c r="AJ6" s="14">
        <f t="shared" si="6"/>
        <v>0</v>
      </c>
      <c r="AK6" s="13"/>
      <c r="AL6" s="13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9.5" customHeight="1">
      <c r="A7" s="36" t="s">
        <v>50</v>
      </c>
      <c r="B7" s="44"/>
      <c r="C7" s="44"/>
      <c r="D7" s="44"/>
      <c r="E7" s="38">
        <f>F7+I7</f>
        <v>0</v>
      </c>
      <c r="F7" s="39">
        <v>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10</v>
      </c>
      <c r="W7" s="13">
        <f>V7*X7</f>
        <v>111.37</v>
      </c>
      <c r="X7" s="13">
        <v>11.137</v>
      </c>
      <c r="Y7" s="13">
        <v>1.3371999999999999</v>
      </c>
      <c r="Z7" s="13">
        <f>V7*Y7</f>
        <v>13.372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4">
        <f t="shared" si="4"/>
        <v>132.99</v>
      </c>
      <c r="AI7" s="14">
        <f t="shared" si="5"/>
        <v>24.003333333333337</v>
      </c>
      <c r="AJ7" s="14">
        <f t="shared" si="6"/>
        <v>0</v>
      </c>
      <c r="AK7" s="146" t="s">
        <v>53</v>
      </c>
      <c r="AL7" s="13" t="s">
        <v>54</v>
      </c>
      <c r="AM7" s="20">
        <v>85442000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</row>
    <row r="8" spans="1:58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4">
        <f t="shared" si="4"/>
        <v>0</v>
      </c>
      <c r="AI8" s="14">
        <f t="shared" si="5"/>
        <v>0</v>
      </c>
      <c r="AJ8" s="14">
        <f t="shared" si="6"/>
        <v>0</v>
      </c>
      <c r="AK8" s="13"/>
      <c r="AL8" s="13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ht="19.5" customHeight="1">
      <c r="A9" s="36" t="s">
        <v>57</v>
      </c>
      <c r="B9" s="44"/>
      <c r="C9" s="44"/>
      <c r="D9" s="44"/>
      <c r="E9" s="38">
        <f>F9+I9</f>
        <v>350</v>
      </c>
      <c r="F9" s="39">
        <v>350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399</v>
      </c>
      <c r="W9" s="13">
        <f>V9*X9</f>
        <v>4443.6630000000005</v>
      </c>
      <c r="X9" s="13">
        <v>11.137</v>
      </c>
      <c r="Y9" s="13">
        <v>1.3371999999999999</v>
      </c>
      <c r="Z9" s="13">
        <f>V9*Y9</f>
        <v>533.54279999999994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4">
        <f t="shared" si="4"/>
        <v>5245.9921499999991</v>
      </c>
      <c r="AI9" s="14">
        <f t="shared" si="5"/>
        <v>630.2604</v>
      </c>
      <c r="AJ9" s="14">
        <f t="shared" si="6"/>
        <v>199.16084999999998</v>
      </c>
      <c r="AK9" s="159" t="s">
        <v>3144</v>
      </c>
      <c r="AL9" s="160" t="s">
        <v>3148</v>
      </c>
      <c r="AM9" s="20">
        <v>85444200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0" spans="1:58" ht="19.5" customHeight="1">
      <c r="A10" s="36" t="s">
        <v>60</v>
      </c>
      <c r="B10" s="44"/>
      <c r="C10" s="44" t="s">
        <v>42</v>
      </c>
      <c r="D10" s="44"/>
      <c r="E10" s="38"/>
      <c r="F10" s="39"/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4">
        <f t="shared" si="4"/>
        <v>0</v>
      </c>
      <c r="AI10" s="14">
        <f t="shared" si="5"/>
        <v>0</v>
      </c>
      <c r="AJ10" s="14">
        <f t="shared" si="6"/>
        <v>0</v>
      </c>
      <c r="AK10" s="13"/>
      <c r="AL10" s="13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</row>
    <row r="11" spans="1:58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20</v>
      </c>
      <c r="F11" s="39">
        <v>20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21</v>
      </c>
      <c r="W11" s="13">
        <f>V11*X11</f>
        <v>233.87700000000001</v>
      </c>
      <c r="X11" s="13">
        <v>11.137</v>
      </c>
      <c r="Y11" s="13">
        <v>1.3371999999999999</v>
      </c>
      <c r="Z11" s="13">
        <f>V11*Y11</f>
        <v>28.081199999999999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4">
        <f t="shared" si="4"/>
        <v>387.74987999999996</v>
      </c>
      <c r="AI11" s="14">
        <f t="shared" si="5"/>
        <v>42.953399999999995</v>
      </c>
      <c r="AJ11" s="14">
        <f t="shared" si="6"/>
        <v>13.568099999999999</v>
      </c>
      <c r="AK11" s="43" t="s">
        <v>39</v>
      </c>
      <c r="AL11" s="13" t="s">
        <v>40</v>
      </c>
      <c r="AM11" s="20">
        <v>85444200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</row>
    <row r="12" spans="1:58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4">
        <f t="shared" si="4"/>
        <v>0</v>
      </c>
      <c r="AI12" s="14">
        <f t="shared" si="5"/>
        <v>0</v>
      </c>
      <c r="AJ12" s="14">
        <f t="shared" si="6"/>
        <v>0</v>
      </c>
      <c r="AK12" s="13"/>
      <c r="AL12" s="13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</row>
    <row r="13" spans="1:58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4">
        <f t="shared" si="4"/>
        <v>0</v>
      </c>
      <c r="AI13" s="14">
        <f t="shared" si="5"/>
        <v>0</v>
      </c>
      <c r="AJ13" s="14">
        <f t="shared" si="6"/>
        <v>0</v>
      </c>
      <c r="AK13" s="13"/>
      <c r="AL13" s="13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</row>
    <row r="14" spans="1:58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4">
        <f t="shared" si="4"/>
        <v>0</v>
      </c>
      <c r="AI14" s="14">
        <f t="shared" si="5"/>
        <v>0</v>
      </c>
      <c r="AJ14" s="14">
        <f t="shared" si="6"/>
        <v>0</v>
      </c>
      <c r="AK14" s="13"/>
      <c r="AL14" s="13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58" ht="19.5" customHeight="1">
      <c r="A15" s="48" t="s">
        <v>76</v>
      </c>
      <c r="B15" s="49" t="s">
        <v>77</v>
      </c>
      <c r="C15" s="49"/>
      <c r="D15" s="49"/>
      <c r="E15" s="38">
        <f t="shared" si="8"/>
        <v>319</v>
      </c>
      <c r="F15" s="24">
        <v>319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457</v>
      </c>
      <c r="W15" s="13">
        <f t="shared" si="10"/>
        <v>5621.1</v>
      </c>
      <c r="X15" s="13">
        <v>12.3</v>
      </c>
      <c r="Y15" s="13">
        <v>1.4762999999999999</v>
      </c>
      <c r="Z15" s="13">
        <f t="shared" si="11"/>
        <v>674.66909999999996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4">
        <f t="shared" si="4"/>
        <v>4358.3907199999994</v>
      </c>
      <c r="AI15" s="14">
        <f t="shared" si="5"/>
        <v>523.62145999999996</v>
      </c>
      <c r="AJ15" s="14">
        <f t="shared" si="6"/>
        <v>165.46142</v>
      </c>
      <c r="AK15" s="154" t="s">
        <v>3144</v>
      </c>
      <c r="AL15" s="155" t="s">
        <v>3148</v>
      </c>
      <c r="AM15" s="20">
        <v>85444200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58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400</v>
      </c>
      <c r="F16" s="24">
        <v>400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591</v>
      </c>
      <c r="W16" s="13">
        <f t="shared" si="10"/>
        <v>7269.3</v>
      </c>
      <c r="X16" s="13">
        <v>12.3</v>
      </c>
      <c r="Y16" s="13">
        <v>1.4762999999999999</v>
      </c>
      <c r="Z16" s="13">
        <f t="shared" si="11"/>
        <v>872.49329999999998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4">
        <f t="shared" si="4"/>
        <v>6228.1746999999996</v>
      </c>
      <c r="AI16" s="14">
        <f t="shared" si="5"/>
        <v>748.26509999999996</v>
      </c>
      <c r="AJ16" s="14">
        <f t="shared" si="6"/>
        <v>236.44925000000001</v>
      </c>
      <c r="AK16" s="154" t="s">
        <v>3144</v>
      </c>
      <c r="AL16" s="155" t="s">
        <v>3148</v>
      </c>
      <c r="AM16" s="20">
        <v>85444200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ht="19.5" customHeight="1">
      <c r="A17" s="46" t="s">
        <v>86</v>
      </c>
      <c r="B17" s="44"/>
      <c r="C17" s="44" t="s">
        <v>42</v>
      </c>
      <c r="D17" s="44"/>
      <c r="E17" s="38"/>
      <c r="F17" s="24"/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4">
        <f t="shared" si="4"/>
        <v>0</v>
      </c>
      <c r="AI17" s="14">
        <f t="shared" si="5"/>
        <v>0</v>
      </c>
      <c r="AJ17" s="14">
        <f t="shared" si="6"/>
        <v>0</v>
      </c>
      <c r="AK17" s="13"/>
      <c r="AL17" s="13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ht="19.5" customHeight="1">
      <c r="A18" s="46" t="s">
        <v>88</v>
      </c>
      <c r="B18" s="44"/>
      <c r="C18" s="44" t="s">
        <v>63</v>
      </c>
      <c r="D18" s="44"/>
      <c r="E18" s="38">
        <f t="shared" si="12"/>
        <v>360</v>
      </c>
      <c r="F18" s="39">
        <v>360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430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4">
        <f t="shared" si="4"/>
        <v>5091.8975555555553</v>
      </c>
      <c r="AI18" s="14">
        <f t="shared" si="5"/>
        <v>611.74666666666667</v>
      </c>
      <c r="AJ18" s="14">
        <f t="shared" si="6"/>
        <v>193.3088888888889</v>
      </c>
      <c r="AK18" s="154" t="s">
        <v>3144</v>
      </c>
      <c r="AL18" s="155" t="s">
        <v>3148</v>
      </c>
      <c r="AM18" s="20">
        <v>85444200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4">
        <f t="shared" si="4"/>
        <v>0</v>
      </c>
      <c r="AI19" s="14">
        <f t="shared" si="5"/>
        <v>0</v>
      </c>
      <c r="AJ19" s="14">
        <f t="shared" si="6"/>
        <v>0</v>
      </c>
      <c r="AK19" s="13"/>
      <c r="AL19" s="13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1:58" ht="19.5" customHeight="1">
      <c r="A20" s="46" t="s">
        <v>95</v>
      </c>
      <c r="B20" s="44"/>
      <c r="C20" s="44" t="s">
        <v>63</v>
      </c>
      <c r="D20" s="44"/>
      <c r="E20" s="38">
        <f t="shared" si="12"/>
        <v>280</v>
      </c>
      <c r="F20" s="51">
        <v>280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442</v>
      </c>
      <c r="W20" s="13">
        <f>V20*X20</f>
        <v>5436.6</v>
      </c>
      <c r="X20" s="13">
        <v>12.3</v>
      </c>
      <c r="Y20" s="13">
        <v>1.4762999999999999</v>
      </c>
      <c r="Z20" s="13">
        <f>V20*Y20</f>
        <v>652.52459999999996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4">
        <f t="shared" si="4"/>
        <v>5810.4767499999998</v>
      </c>
      <c r="AI20" s="14">
        <f t="shared" si="5"/>
        <v>698.08375000000001</v>
      </c>
      <c r="AJ20" s="14">
        <f t="shared" si="6"/>
        <v>220.59115</v>
      </c>
      <c r="AK20" s="154" t="s">
        <v>3144</v>
      </c>
      <c r="AL20" s="155" t="s">
        <v>3148</v>
      </c>
      <c r="AM20" s="20">
        <v>85444200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</row>
    <row r="21" spans="1:58" ht="19.5" customHeight="1">
      <c r="A21" s="46" t="s">
        <v>99</v>
      </c>
      <c r="B21" s="44"/>
      <c r="C21" s="44" t="s">
        <v>42</v>
      </c>
      <c r="D21" s="44"/>
      <c r="E21" s="38"/>
      <c r="F21" s="39"/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4">
        <f t="shared" si="4"/>
        <v>0</v>
      </c>
      <c r="AI21" s="14">
        <f t="shared" si="5"/>
        <v>0</v>
      </c>
      <c r="AJ21" s="14">
        <f t="shared" si="6"/>
        <v>0</v>
      </c>
      <c r="AK21" s="13"/>
      <c r="AL21" s="13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</row>
    <row r="22" spans="1:58" ht="19.5" customHeight="1">
      <c r="A22" s="46" t="s">
        <v>102</v>
      </c>
      <c r="B22" s="44"/>
      <c r="C22" s="44" t="s">
        <v>63</v>
      </c>
      <c r="D22" s="44"/>
      <c r="E22" s="38">
        <f t="shared" si="12"/>
        <v>336</v>
      </c>
      <c r="F22" s="39">
        <v>336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395</v>
      </c>
      <c r="W22" s="13">
        <f>V22*X22</f>
        <v>6276.55</v>
      </c>
      <c r="X22" s="13">
        <v>15.89</v>
      </c>
      <c r="Y22" s="13">
        <v>1.9024000000000001</v>
      </c>
      <c r="Z22" s="13">
        <f>V22*Y22</f>
        <v>751.44800000000009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4">
        <f t="shared" si="4"/>
        <v>6492.229875</v>
      </c>
      <c r="AI22" s="14">
        <f t="shared" si="5"/>
        <v>779.98675000000003</v>
      </c>
      <c r="AJ22" s="14">
        <f t="shared" si="6"/>
        <v>246.47012500000002</v>
      </c>
      <c r="AK22" s="154" t="s">
        <v>3144</v>
      </c>
      <c r="AL22" s="155" t="s">
        <v>3148</v>
      </c>
      <c r="AM22" s="20">
        <v>85444200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</row>
    <row r="23" spans="1:58" ht="19.5" customHeight="1">
      <c r="A23" s="48" t="s">
        <v>105</v>
      </c>
      <c r="B23" s="22"/>
      <c r="C23" s="22" t="s">
        <v>42</v>
      </c>
      <c r="D23" s="22"/>
      <c r="E23" s="38"/>
      <c r="F23" s="39">
        <v>0</v>
      </c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4">
        <f t="shared" si="4"/>
        <v>0</v>
      </c>
      <c r="AI23" s="14">
        <f t="shared" si="5"/>
        <v>0</v>
      </c>
      <c r="AJ23" s="14">
        <f t="shared" si="6"/>
        <v>0</v>
      </c>
      <c r="AK23" s="13"/>
      <c r="AL23" s="13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</row>
    <row r="24" spans="1:58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470</v>
      </c>
      <c r="F24" s="39">
        <v>270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507</v>
      </c>
      <c r="W24" s="13">
        <f>V24*X24</f>
        <v>7001.67</v>
      </c>
      <c r="X24" s="13">
        <v>13.81</v>
      </c>
      <c r="Y24" s="13">
        <v>1.6581999999999999</v>
      </c>
      <c r="Z24" s="13">
        <f>V24*Y24</f>
        <v>840.70739999999989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4">
        <f t="shared" si="4"/>
        <v>10290.112560000001</v>
      </c>
      <c r="AI24" s="14">
        <f t="shared" si="5"/>
        <v>1236.2688000000001</v>
      </c>
      <c r="AJ24" s="14">
        <f t="shared" si="6"/>
        <v>390.65364</v>
      </c>
      <c r="AK24" s="154" t="s">
        <v>3144</v>
      </c>
      <c r="AL24" s="155" t="s">
        <v>3148</v>
      </c>
      <c r="AM24" s="20">
        <v>85444200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</row>
    <row r="25" spans="1:58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4">
        <f t="shared" si="4"/>
        <v>0</v>
      </c>
      <c r="AI25" s="14">
        <f t="shared" si="5"/>
        <v>0</v>
      </c>
      <c r="AJ25" s="14">
        <f t="shared" si="6"/>
        <v>0</v>
      </c>
      <c r="AK25" s="13"/>
      <c r="AL25" s="13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</row>
    <row r="26" spans="1:58" ht="19.5" customHeight="1">
      <c r="A26" s="46" t="s">
        <v>116</v>
      </c>
      <c r="B26" s="44"/>
      <c r="C26" s="44"/>
      <c r="D26" s="44"/>
      <c r="E26" s="38">
        <f t="shared" si="12"/>
        <v>104</v>
      </c>
      <c r="F26" s="39">
        <v>104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116</v>
      </c>
      <c r="W26" s="13">
        <f t="shared" ref="W26:W28" si="14">V26*X26</f>
        <v>2014.92</v>
      </c>
      <c r="X26" s="13">
        <v>17.37</v>
      </c>
      <c r="Y26" s="52">
        <v>2.0861000000000001</v>
      </c>
      <c r="Z26" s="13">
        <f t="shared" ref="Z26:Z28" si="15">V26*Y26</f>
        <v>241.98760000000001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4">
        <f t="shared" si="4"/>
        <v>2933.3267999999994</v>
      </c>
      <c r="AI26" s="14">
        <f t="shared" si="5"/>
        <v>352.4196</v>
      </c>
      <c r="AJ26" s="14">
        <f t="shared" si="6"/>
        <v>111.36</v>
      </c>
      <c r="AK26" s="154" t="s">
        <v>3144</v>
      </c>
      <c r="AL26" s="155" t="s">
        <v>3148</v>
      </c>
      <c r="AM26" s="20">
        <v>85444200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</row>
    <row r="27" spans="1:58" ht="19.5" customHeight="1">
      <c r="A27" s="21" t="s">
        <v>118</v>
      </c>
      <c r="B27" s="44"/>
      <c r="C27" s="44"/>
      <c r="D27" s="44"/>
      <c r="E27" s="38">
        <f t="shared" si="12"/>
        <v>0</v>
      </c>
      <c r="F27" s="24"/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4">
        <f t="shared" si="4"/>
        <v>0</v>
      </c>
      <c r="AI27" s="14">
        <f t="shared" si="5"/>
        <v>0</v>
      </c>
      <c r="AJ27" s="14">
        <f t="shared" si="6"/>
        <v>0</v>
      </c>
      <c r="AK27" s="13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</row>
    <row r="28" spans="1:58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2673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4">
        <f t="shared" si="4"/>
        <v>0</v>
      </c>
      <c r="AI28" s="14">
        <f t="shared" si="5"/>
        <v>0</v>
      </c>
      <c r="AJ28" s="14">
        <f t="shared" si="6"/>
        <v>0</v>
      </c>
      <c r="AK28" s="146" t="s">
        <v>53</v>
      </c>
      <c r="AL28" s="13" t="s">
        <v>54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</row>
    <row r="29" spans="1:58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/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4">
        <f t="shared" si="4"/>
        <v>0</v>
      </c>
      <c r="AI29" s="14">
        <f t="shared" si="5"/>
        <v>0</v>
      </c>
      <c r="AJ29" s="14">
        <f t="shared" si="6"/>
        <v>0</v>
      </c>
      <c r="AK29" s="13"/>
      <c r="AL29" s="13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</row>
    <row r="30" spans="1:58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4">
        <f t="shared" si="4"/>
        <v>0</v>
      </c>
      <c r="AI30" s="14">
        <f t="shared" si="5"/>
        <v>0</v>
      </c>
      <c r="AJ30" s="14">
        <f t="shared" si="6"/>
        <v>0</v>
      </c>
      <c r="AK30" s="43" t="s">
        <v>39</v>
      </c>
      <c r="AL30" s="13" t="s">
        <v>40</v>
      </c>
      <c r="AM30" s="20">
        <v>85444200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</row>
    <row r="31" spans="1:58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4">
        <f t="shared" si="4"/>
        <v>0</v>
      </c>
      <c r="AI31" s="14">
        <f t="shared" si="5"/>
        <v>0</v>
      </c>
      <c r="AJ31" s="14">
        <f t="shared" si="6"/>
        <v>0</v>
      </c>
      <c r="AK31" s="13"/>
      <c r="AL31" s="13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</row>
    <row r="32" spans="1:58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4">
        <f t="shared" si="4"/>
        <v>0</v>
      </c>
      <c r="AI32" s="14">
        <f t="shared" si="5"/>
        <v>0</v>
      </c>
      <c r="AJ32" s="14">
        <f t="shared" si="6"/>
        <v>0</v>
      </c>
      <c r="AK32" s="43" t="s">
        <v>39</v>
      </c>
      <c r="AL32" s="13" t="s">
        <v>40</v>
      </c>
      <c r="AM32" s="20">
        <v>85444200</v>
      </c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</row>
    <row r="33" spans="1:58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/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4">
        <f t="shared" si="4"/>
        <v>0</v>
      </c>
      <c r="AI33" s="14">
        <f t="shared" si="5"/>
        <v>0</v>
      </c>
      <c r="AJ33" s="14">
        <f t="shared" si="6"/>
        <v>0</v>
      </c>
      <c r="AK33" s="13"/>
      <c r="AL33" s="13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</row>
    <row r="34" spans="1:58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4">
        <f t="shared" si="4"/>
        <v>29.54303085714286</v>
      </c>
      <c r="AI34" s="14">
        <f t="shared" si="5"/>
        <v>3.2726857142857146</v>
      </c>
      <c r="AJ34" s="14">
        <f t="shared" ref="AJ34:AJ65" si="16">IFERROR(V34*AG34,0)</f>
        <v>0</v>
      </c>
      <c r="AK34" s="43" t="s">
        <v>39</v>
      </c>
      <c r="AL34" s="13" t="s">
        <v>40</v>
      </c>
      <c r="AM34" s="20">
        <v>85444200</v>
      </c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</row>
    <row r="35" spans="1:58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4">
        <f t="shared" si="4"/>
        <v>0</v>
      </c>
      <c r="AI35" s="14">
        <f t="shared" si="5"/>
        <v>0</v>
      </c>
      <c r="AJ35" s="14">
        <f t="shared" si="16"/>
        <v>0</v>
      </c>
      <c r="AK35" s="13"/>
      <c r="AL35" s="13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</row>
    <row r="36" spans="1:58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276</v>
      </c>
      <c r="F36" s="24">
        <v>276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290</v>
      </c>
      <c r="W36" s="13">
        <f>V36*X36</f>
        <v>4004.9</v>
      </c>
      <c r="X36" s="13">
        <v>13.81</v>
      </c>
      <c r="Y36" s="13">
        <v>1.6581999999999999</v>
      </c>
      <c r="Z36" s="13">
        <f>V36*Y36</f>
        <v>480.87799999999999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4">
        <f t="shared" si="4"/>
        <v>4761.5583333333334</v>
      </c>
      <c r="AI36" s="14">
        <f t="shared" si="5"/>
        <v>572.06366666666668</v>
      </c>
      <c r="AJ36" s="14">
        <f t="shared" si="16"/>
        <v>180.76666666666665</v>
      </c>
      <c r="AK36" s="154" t="s">
        <v>3144</v>
      </c>
      <c r="AL36" s="155" t="s">
        <v>3148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</row>
    <row r="37" spans="1:58" ht="19.5" customHeight="1">
      <c r="A37" s="54" t="s">
        <v>148</v>
      </c>
      <c r="B37" s="44"/>
      <c r="C37" s="44" t="s">
        <v>42</v>
      </c>
      <c r="D37" s="44"/>
      <c r="E37" s="38">
        <f t="shared" si="12"/>
        <v>0</v>
      </c>
      <c r="F37" s="51"/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4">
        <f t="shared" si="4"/>
        <v>0</v>
      </c>
      <c r="AI37" s="14">
        <f t="shared" si="5"/>
        <v>0</v>
      </c>
      <c r="AJ37" s="14">
        <f t="shared" si="16"/>
        <v>0</v>
      </c>
      <c r="AK37" s="13"/>
      <c r="AL37" s="13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</row>
    <row r="38" spans="1:58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4">
        <f t="shared" si="4"/>
        <v>22.758330000000001</v>
      </c>
      <c r="AI38" s="14">
        <f t="shared" si="5"/>
        <v>2.5210749999999997</v>
      </c>
      <c r="AJ38" s="14">
        <f t="shared" si="16"/>
        <v>0</v>
      </c>
      <c r="AK38" s="43" t="s">
        <v>39</v>
      </c>
      <c r="AL38" s="13" t="s">
        <v>40</v>
      </c>
      <c r="AM38" s="20">
        <v>85444200</v>
      </c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/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4">
        <f t="shared" si="4"/>
        <v>0</v>
      </c>
      <c r="AI39" s="14">
        <f t="shared" si="5"/>
        <v>0</v>
      </c>
      <c r="AJ39" s="14">
        <f t="shared" si="16"/>
        <v>0</v>
      </c>
      <c r="AK39" s="13"/>
      <c r="AL39" s="13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8" ht="19.5" customHeight="1">
      <c r="A40" s="56"/>
      <c r="B40" s="44"/>
      <c r="C40" s="44"/>
      <c r="D40" s="44"/>
      <c r="E40" s="38">
        <f t="shared" si="12"/>
        <v>0</v>
      </c>
      <c r="F40" s="51"/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4">
        <f t="shared" si="4"/>
        <v>0</v>
      </c>
      <c r="AI40" s="14">
        <f t="shared" si="5"/>
        <v>0</v>
      </c>
      <c r="AJ40" s="14">
        <f t="shared" si="16"/>
        <v>0</v>
      </c>
      <c r="AK40" s="13"/>
      <c r="AL40" s="13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</row>
    <row r="41" spans="1:58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221</v>
      </c>
      <c r="F41" s="24">
        <v>221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319</v>
      </c>
      <c r="W41" s="13">
        <f>V41*X41</f>
        <v>3751.44</v>
      </c>
      <c r="X41" s="13">
        <v>11.76</v>
      </c>
      <c r="Y41" s="13">
        <v>1.4120999999999999</v>
      </c>
      <c r="Z41" s="13">
        <f>V41*Y41</f>
        <v>450.45989999999995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4">
        <f t="shared" si="4"/>
        <v>3037.3903999999998</v>
      </c>
      <c r="AI41" s="14">
        <f t="shared" si="5"/>
        <v>364.92005</v>
      </c>
      <c r="AJ41" s="14">
        <f t="shared" si="16"/>
        <v>115.310525</v>
      </c>
      <c r="AK41" s="43" t="s">
        <v>3144</v>
      </c>
      <c r="AL41" s="163" t="s">
        <v>3148</v>
      </c>
      <c r="AM41" s="20">
        <v>85444200</v>
      </c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</row>
    <row r="42" spans="1:58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/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4">
        <f t="shared" si="4"/>
        <v>0</v>
      </c>
      <c r="AI42" s="14">
        <f t="shared" si="5"/>
        <v>0</v>
      </c>
      <c r="AJ42" s="14">
        <f t="shared" si="16"/>
        <v>0</v>
      </c>
      <c r="AK42" s="13"/>
      <c r="AL42" s="13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</row>
    <row r="43" spans="1:58" ht="19.5" customHeight="1">
      <c r="A43" s="49" t="s">
        <v>161</v>
      </c>
      <c r="B43" s="22"/>
      <c r="C43" s="59" t="s">
        <v>162</v>
      </c>
      <c r="D43" s="22"/>
      <c r="E43" s="38">
        <f t="shared" si="12"/>
        <v>387</v>
      </c>
      <c r="F43" s="55">
        <v>387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469</v>
      </c>
      <c r="W43" s="13">
        <f>V43*X43</f>
        <v>7185.08</v>
      </c>
      <c r="X43" s="13">
        <v>15.32</v>
      </c>
      <c r="Y43" s="13">
        <v>1.8401000000000001</v>
      </c>
      <c r="Z43" s="13">
        <f>V43*Y43</f>
        <v>863.00690000000009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4">
        <f t="shared" si="4"/>
        <v>4933.1952599999995</v>
      </c>
      <c r="AI43" s="14">
        <f t="shared" si="5"/>
        <v>592.68467999999996</v>
      </c>
      <c r="AJ43" s="14">
        <f t="shared" si="16"/>
        <v>187.28108</v>
      </c>
      <c r="AK43" s="43" t="s">
        <v>3144</v>
      </c>
      <c r="AL43" s="163" t="s">
        <v>3148</v>
      </c>
      <c r="AM43" s="20">
        <v>85444200</v>
      </c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</row>
    <row r="44" spans="1:58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>
        <v>0</v>
      </c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4">
        <f t="shared" si="4"/>
        <v>0</v>
      </c>
      <c r="AI44" s="14">
        <f t="shared" si="5"/>
        <v>0</v>
      </c>
      <c r="AJ44" s="14">
        <f t="shared" si="16"/>
        <v>0</v>
      </c>
      <c r="AK44" s="13"/>
      <c r="AL44" s="13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</row>
    <row r="45" spans="1:58" ht="19.5" customHeight="1">
      <c r="A45" s="57" t="s">
        <v>168</v>
      </c>
      <c r="B45" s="44"/>
      <c r="C45" s="44"/>
      <c r="D45" s="44"/>
      <c r="E45" s="38">
        <f t="shared" si="12"/>
        <v>465</v>
      </c>
      <c r="F45" s="39">
        <v>465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614</v>
      </c>
      <c r="W45" s="13">
        <f>V45*X45</f>
        <v>9406.48</v>
      </c>
      <c r="X45" s="13">
        <v>15.32</v>
      </c>
      <c r="Y45" s="13">
        <v>1.8401000000000001</v>
      </c>
      <c r="Z45" s="13">
        <f>V45*Y45</f>
        <v>1129.8214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4">
        <f t="shared" si="4"/>
        <v>7261.000266666666</v>
      </c>
      <c r="AI45" s="14">
        <f t="shared" si="5"/>
        <v>872.35073333333332</v>
      </c>
      <c r="AJ45" s="14">
        <f t="shared" si="16"/>
        <v>275.65530000000001</v>
      </c>
      <c r="AK45" s="43" t="s">
        <v>3144</v>
      </c>
      <c r="AL45" s="163" t="s">
        <v>3148</v>
      </c>
      <c r="AM45" s="20">
        <v>85444200</v>
      </c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</row>
    <row r="46" spans="1:58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>
        <v>0</v>
      </c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4">
        <f t="shared" si="4"/>
        <v>0</v>
      </c>
      <c r="AI46" s="14">
        <f t="shared" si="5"/>
        <v>0</v>
      </c>
      <c r="AJ46" s="14">
        <f t="shared" si="16"/>
        <v>0</v>
      </c>
      <c r="AK46" s="13"/>
      <c r="AL46" s="13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</row>
    <row r="47" spans="1:58" ht="19.5" customHeight="1">
      <c r="A47" s="57" t="s">
        <v>175</v>
      </c>
      <c r="B47" s="44"/>
      <c r="C47" s="44"/>
      <c r="D47" s="44"/>
      <c r="E47" s="38">
        <f t="shared" si="12"/>
        <v>520</v>
      </c>
      <c r="F47" s="39">
        <v>520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619</v>
      </c>
      <c r="W47" s="13">
        <f>V47*X47</f>
        <v>9483.08</v>
      </c>
      <c r="X47" s="13">
        <v>15.32</v>
      </c>
      <c r="Y47" s="13">
        <v>1.8401000000000001</v>
      </c>
      <c r="Z47" s="13">
        <f>V47*Y47</f>
        <v>1139.0219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4">
        <f t="shared" si="4"/>
        <v>8125.6439500000006</v>
      </c>
      <c r="AI47" s="14">
        <f t="shared" si="5"/>
        <v>976.22489999999993</v>
      </c>
      <c r="AJ47" s="14">
        <f t="shared" si="16"/>
        <v>308.48896666666661</v>
      </c>
      <c r="AK47" s="43" t="s">
        <v>3144</v>
      </c>
      <c r="AL47" s="163" t="s">
        <v>3148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</row>
    <row r="48" spans="1:58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4">
        <f t="shared" si="4"/>
        <v>0</v>
      </c>
      <c r="AI48" s="14">
        <f t="shared" si="5"/>
        <v>0</v>
      </c>
      <c r="AJ48" s="14">
        <f t="shared" si="16"/>
        <v>0</v>
      </c>
      <c r="AK48" s="13"/>
      <c r="AL48" s="13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</row>
    <row r="49" spans="1:58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580</v>
      </c>
      <c r="F49" s="51">
        <v>580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593</v>
      </c>
      <c r="W49" s="13">
        <f>V49*X49</f>
        <v>6973.68</v>
      </c>
      <c r="X49" s="13">
        <v>11.76</v>
      </c>
      <c r="Y49" s="13">
        <v>1.4120999999999999</v>
      </c>
      <c r="Z49" s="13">
        <f>V49*Y49</f>
        <v>837.37529999999992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4">
        <f t="shared" si="4"/>
        <v>9738.9378333333334</v>
      </c>
      <c r="AI49" s="14">
        <f t="shared" si="5"/>
        <v>1170.0482999999999</v>
      </c>
      <c r="AJ49" s="14">
        <f t="shared" si="16"/>
        <v>369.73550000000006</v>
      </c>
      <c r="AK49" s="43" t="s">
        <v>3144</v>
      </c>
      <c r="AL49" s="163" t="s">
        <v>3148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</row>
    <row r="50" spans="1:58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4">
        <f t="shared" si="4"/>
        <v>0</v>
      </c>
      <c r="AI50" s="14">
        <f t="shared" si="5"/>
        <v>0</v>
      </c>
      <c r="AJ50" s="14">
        <f t="shared" si="16"/>
        <v>0</v>
      </c>
      <c r="AK50" s="13"/>
      <c r="AL50" s="13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</row>
    <row r="51" spans="1:58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570</v>
      </c>
      <c r="F51" s="39">
        <v>570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595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4">
        <f t="shared" si="4"/>
        <v>12062.355666666668</v>
      </c>
      <c r="AI51" s="14">
        <f t="shared" si="5"/>
        <v>1449.1919166666664</v>
      </c>
      <c r="AJ51" s="14">
        <f t="shared" si="16"/>
        <v>457.94175000000001</v>
      </c>
      <c r="AK51" s="43" t="s">
        <v>3144</v>
      </c>
      <c r="AL51" s="163" t="s">
        <v>3148</v>
      </c>
      <c r="AM51" s="20">
        <v>85444200</v>
      </c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</row>
    <row r="52" spans="1:58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4">
        <f t="shared" si="4"/>
        <v>0</v>
      </c>
      <c r="AI52" s="14">
        <f t="shared" si="5"/>
        <v>0</v>
      </c>
      <c r="AJ52" s="14">
        <f t="shared" si="16"/>
        <v>0</v>
      </c>
      <c r="AK52" s="13"/>
      <c r="AL52" s="13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</row>
    <row r="53" spans="1:58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4">
        <f t="shared" si="4"/>
        <v>396.76877333333334</v>
      </c>
      <c r="AI53" s="14">
        <f t="shared" si="5"/>
        <v>43.952533333333335</v>
      </c>
      <c r="AJ53" s="14">
        <f t="shared" si="16"/>
        <v>0</v>
      </c>
      <c r="AK53" s="13"/>
      <c r="AL53" s="13"/>
      <c r="AM53" s="20">
        <v>85444200</v>
      </c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</row>
    <row r="54" spans="1:58" ht="19.5" customHeight="1">
      <c r="A54" s="61" t="s">
        <v>196</v>
      </c>
      <c r="B54" s="62"/>
      <c r="C54" s="62"/>
      <c r="D54" s="62"/>
      <c r="E54" s="38">
        <f t="shared" si="12"/>
        <v>0</v>
      </c>
      <c r="F54" s="24"/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4">
        <f t="shared" si="4"/>
        <v>0</v>
      </c>
      <c r="AI54" s="14">
        <f t="shared" si="5"/>
        <v>0</v>
      </c>
      <c r="AJ54" s="14">
        <f t="shared" si="16"/>
        <v>0</v>
      </c>
      <c r="AK54" s="13"/>
      <c r="AL54" s="13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</row>
    <row r="55" spans="1:58" ht="19.5" customHeight="1">
      <c r="A55" s="37" t="s">
        <v>197</v>
      </c>
      <c r="B55" s="37" t="s">
        <v>36</v>
      </c>
      <c r="C55" s="37"/>
      <c r="D55" s="37"/>
      <c r="E55" s="38">
        <f t="shared" si="12"/>
        <v>178</v>
      </c>
      <c r="F55" s="51">
        <v>178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236</v>
      </c>
      <c r="W55" s="13">
        <f t="shared" si="21"/>
        <v>3405.48</v>
      </c>
      <c r="X55" s="13">
        <v>14.43</v>
      </c>
      <c r="Y55" s="13">
        <v>1.7331000000000001</v>
      </c>
      <c r="Z55" s="13">
        <f t="shared" si="22"/>
        <v>409.01160000000004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4">
        <f t="shared" si="4"/>
        <v>2629.9761333333331</v>
      </c>
      <c r="AI55" s="14">
        <f t="shared" si="5"/>
        <v>315.5949333333333</v>
      </c>
      <c r="AJ55" s="14">
        <f t="shared" si="16"/>
        <v>99.788666666666671</v>
      </c>
      <c r="AK55" s="66" t="s">
        <v>84</v>
      </c>
      <c r="AL55" s="13" t="s">
        <v>85</v>
      </c>
      <c r="AM55" s="20">
        <v>85444200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</row>
    <row r="56" spans="1:58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4">
        <f t="shared" si="4"/>
        <v>0</v>
      </c>
      <c r="AI56" s="14">
        <f t="shared" si="5"/>
        <v>0</v>
      </c>
      <c r="AJ56" s="14">
        <f t="shared" si="16"/>
        <v>0</v>
      </c>
      <c r="AK56" s="13"/>
      <c r="AL56" s="13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</row>
    <row r="57" spans="1:58" ht="19.5" customHeight="1">
      <c r="A57" s="37" t="s">
        <v>203</v>
      </c>
      <c r="B57" s="44"/>
      <c r="C57" s="44">
        <v>15</v>
      </c>
      <c r="D57" s="44"/>
      <c r="E57" s="38">
        <f t="shared" si="12"/>
        <v>0</v>
      </c>
      <c r="F57" s="39">
        <v>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106</v>
      </c>
      <c r="W57" s="13">
        <f>V57*X57</f>
        <v>2072.3000000000002</v>
      </c>
      <c r="X57" s="13">
        <v>19.55</v>
      </c>
      <c r="Y57" s="13">
        <v>2.2999999999999998</v>
      </c>
      <c r="Z57" s="13">
        <f>V57*Y57</f>
        <v>243.79999999999998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4">
        <f t="shared" si="4"/>
        <v>1256.2599893333336</v>
      </c>
      <c r="AI57" s="14">
        <f t="shared" si="5"/>
        <v>139.16386666666665</v>
      </c>
      <c r="AJ57" s="14">
        <f t="shared" si="16"/>
        <v>43.961733333333335</v>
      </c>
      <c r="AK57" s="43" t="s">
        <v>39</v>
      </c>
      <c r="AL57" s="13" t="s">
        <v>40</v>
      </c>
      <c r="AM57" s="20">
        <v>85444200</v>
      </c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</row>
    <row r="58" spans="1:58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4">
        <f t="shared" si="4"/>
        <v>0</v>
      </c>
      <c r="AI58" s="14">
        <f t="shared" si="5"/>
        <v>0</v>
      </c>
      <c r="AJ58" s="14">
        <f t="shared" si="16"/>
        <v>0</v>
      </c>
      <c r="AK58" s="13"/>
      <c r="AL58" s="13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</row>
    <row r="59" spans="1:58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4">
        <f t="shared" si="4"/>
        <v>1264.5921545454546</v>
      </c>
      <c r="AI59" s="14">
        <f t="shared" si="5"/>
        <v>140.08699999999999</v>
      </c>
      <c r="AJ59" s="14">
        <f t="shared" si="16"/>
        <v>44.254799999999996</v>
      </c>
      <c r="AK59" s="43" t="s">
        <v>39</v>
      </c>
      <c r="AL59" s="13" t="s">
        <v>40</v>
      </c>
      <c r="AM59" s="20">
        <v>85444200</v>
      </c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</row>
    <row r="60" spans="1:58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/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4">
        <f t="shared" si="4"/>
        <v>0</v>
      </c>
      <c r="AI60" s="14">
        <f t="shared" si="5"/>
        <v>0</v>
      </c>
      <c r="AJ60" s="14">
        <f t="shared" si="16"/>
        <v>0</v>
      </c>
      <c r="AK60" s="13"/>
      <c r="AL60" s="13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</row>
    <row r="61" spans="1:58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4">
        <f t="shared" si="4"/>
        <v>339.74485485714291</v>
      </c>
      <c r="AI61" s="14">
        <f t="shared" si="5"/>
        <v>37.63588571428572</v>
      </c>
      <c r="AJ61" s="14">
        <f t="shared" si="16"/>
        <v>11.88824</v>
      </c>
      <c r="AK61" s="43" t="s">
        <v>39</v>
      </c>
      <c r="AL61" s="13" t="s">
        <v>40</v>
      </c>
      <c r="AM61" s="20">
        <v>85444200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</row>
    <row r="62" spans="1:58" ht="19.5" customHeight="1">
      <c r="A62" s="37" t="s">
        <v>219</v>
      </c>
      <c r="B62" s="44"/>
      <c r="C62" s="44" t="s">
        <v>220</v>
      </c>
      <c r="D62" s="44"/>
      <c r="E62" s="38">
        <f t="shared" si="12"/>
        <v>0</v>
      </c>
      <c r="F62" s="39">
        <v>0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2</v>
      </c>
      <c r="W62" s="13">
        <f t="shared" si="24"/>
        <v>39.1</v>
      </c>
      <c r="X62" s="13">
        <v>19.55</v>
      </c>
      <c r="Y62" s="13">
        <v>2.2999999999999998</v>
      </c>
      <c r="Z62" s="13">
        <f t="shared" si="25"/>
        <v>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4">
        <f t="shared" si="4"/>
        <v>38.334844444444443</v>
      </c>
      <c r="AI62" s="14">
        <f t="shared" si="5"/>
        <v>4.6001777777777777</v>
      </c>
      <c r="AJ62" s="14">
        <f t="shared" si="16"/>
        <v>1.4544888888888889</v>
      </c>
      <c r="AK62" s="66" t="s">
        <v>84</v>
      </c>
      <c r="AL62" s="13" t="s">
        <v>85</v>
      </c>
      <c r="AM62" s="20">
        <v>85444200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</row>
    <row r="63" spans="1:58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/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4">
        <f t="shared" si="4"/>
        <v>0</v>
      </c>
      <c r="AI63" s="14">
        <f t="shared" si="5"/>
        <v>0</v>
      </c>
      <c r="AJ63" s="14">
        <f t="shared" si="16"/>
        <v>0</v>
      </c>
      <c r="AK63" s="13"/>
      <c r="AL63" s="13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</row>
    <row r="64" spans="1:58" ht="19.5" customHeight="1">
      <c r="A64" s="37" t="s">
        <v>225</v>
      </c>
      <c r="B64" s="44"/>
      <c r="C64" s="44" t="s">
        <v>120</v>
      </c>
      <c r="D64" s="44"/>
      <c r="E64" s="38">
        <f t="shared" si="12"/>
        <v>0</v>
      </c>
      <c r="F64" s="39">
        <v>0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0</v>
      </c>
      <c r="W64" s="13">
        <f>V64*X64</f>
        <v>0</v>
      </c>
      <c r="X64" s="13">
        <v>19.55</v>
      </c>
      <c r="Y64" s="13">
        <v>2.2999999999999998</v>
      </c>
      <c r="Z64" s="13">
        <f>V64*Y64</f>
        <v>0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4">
        <f t="shared" si="4"/>
        <v>0</v>
      </c>
      <c r="AI64" s="14">
        <f t="shared" si="5"/>
        <v>0</v>
      </c>
      <c r="AJ64" s="14">
        <f t="shared" si="16"/>
        <v>0</v>
      </c>
      <c r="AK64" s="43" t="s">
        <v>39</v>
      </c>
      <c r="AL64" s="13" t="s">
        <v>40</v>
      </c>
      <c r="AM64" s="20">
        <v>85444200</v>
      </c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</row>
    <row r="65" spans="1:58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4">
        <f t="shared" si="4"/>
        <v>0</v>
      </c>
      <c r="AI65" s="14">
        <f t="shared" si="5"/>
        <v>0</v>
      </c>
      <c r="AJ65" s="14">
        <f t="shared" si="16"/>
        <v>0</v>
      </c>
      <c r="AK65" s="13"/>
      <c r="AL65" s="13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</row>
    <row r="66" spans="1:58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4">
        <f t="shared" si="4"/>
        <v>0</v>
      </c>
      <c r="AI66" s="14">
        <f t="shared" si="5"/>
        <v>0</v>
      </c>
      <c r="AJ66" s="14">
        <f t="shared" ref="AJ66:AJ97" si="29">IFERROR(V66*AG66,0)</f>
        <v>0</v>
      </c>
      <c r="AK66" s="66" t="s">
        <v>84</v>
      </c>
      <c r="AL66" s="13" t="s">
        <v>85</v>
      </c>
      <c r="AM66" s="20">
        <v>85444200</v>
      </c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</row>
    <row r="67" spans="1:58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186</v>
      </c>
      <c r="F67" s="39">
        <v>186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370</v>
      </c>
      <c r="W67" s="13">
        <f t="shared" si="27"/>
        <v>8865.2000000000007</v>
      </c>
      <c r="X67" s="13">
        <v>23.96</v>
      </c>
      <c r="Y67" s="13">
        <v>2.835</v>
      </c>
      <c r="Z67" s="13">
        <f t="shared" si="28"/>
        <v>1048.95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4">
        <f t="shared" si="4"/>
        <v>3525.7669999999998</v>
      </c>
      <c r="AI67" s="14">
        <f t="shared" si="5"/>
        <v>423.59449999999998</v>
      </c>
      <c r="AJ67" s="14">
        <f t="shared" si="29"/>
        <v>133.8475</v>
      </c>
      <c r="AK67" s="159" t="s">
        <v>3144</v>
      </c>
      <c r="AL67" s="160" t="s">
        <v>3148</v>
      </c>
      <c r="AM67" s="20">
        <v>85444200</v>
      </c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</row>
    <row r="68" spans="1:58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>
        <v>0</v>
      </c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4">
        <f t="shared" si="4"/>
        <v>0</v>
      </c>
      <c r="AI68" s="14">
        <f t="shared" si="5"/>
        <v>0</v>
      </c>
      <c r="AJ68" s="14">
        <f t="shared" si="29"/>
        <v>0</v>
      </c>
      <c r="AK68" s="13"/>
      <c r="AL68" s="13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</row>
    <row r="69" spans="1:58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4">
        <f t="shared" si="4"/>
        <v>5264.46</v>
      </c>
      <c r="AI69" s="14">
        <f t="shared" si="5"/>
        <v>632.48</v>
      </c>
      <c r="AJ69" s="14">
        <f t="shared" si="29"/>
        <v>199.86</v>
      </c>
      <c r="AK69" s="159" t="s">
        <v>3144</v>
      </c>
      <c r="AL69" s="160" t="s">
        <v>3148</v>
      </c>
      <c r="AM69" s="20">
        <v>85444200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</row>
    <row r="70" spans="1:58" ht="19.5" customHeight="1">
      <c r="A70" s="57" t="s">
        <v>246</v>
      </c>
      <c r="B70" s="44"/>
      <c r="C70" s="68" t="s">
        <v>162</v>
      </c>
      <c r="D70" s="44"/>
      <c r="E70" s="38">
        <f t="shared" si="12"/>
        <v>190</v>
      </c>
      <c r="F70" s="69">
        <v>190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231</v>
      </c>
      <c r="W70" s="13">
        <f t="shared" si="31"/>
        <v>5534.76</v>
      </c>
      <c r="X70" s="13">
        <v>23.96</v>
      </c>
      <c r="Y70" s="13">
        <v>2.835</v>
      </c>
      <c r="Z70" s="13">
        <f t="shared" si="32"/>
        <v>654.88499999999999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4">
        <f t="shared" si="4"/>
        <v>2733.4784399999994</v>
      </c>
      <c r="AI70" s="14">
        <f t="shared" si="5"/>
        <v>328.40808000000004</v>
      </c>
      <c r="AJ70" s="14">
        <f t="shared" si="29"/>
        <v>103.77444000000001</v>
      </c>
      <c r="AK70" s="159" t="s">
        <v>3144</v>
      </c>
      <c r="AL70" s="160" t="s">
        <v>3148</v>
      </c>
      <c r="AM70" s="20">
        <v>85444200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</row>
    <row r="71" spans="1:58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4">
        <f t="shared" si="4"/>
        <v>0</v>
      </c>
      <c r="AI71" s="14">
        <f t="shared" si="5"/>
        <v>0</v>
      </c>
      <c r="AJ71" s="14">
        <f t="shared" si="29"/>
        <v>0</v>
      </c>
      <c r="AK71" s="13"/>
      <c r="AL71" s="13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</row>
    <row r="72" spans="1:58" ht="19.5" customHeight="1">
      <c r="A72" s="57" t="s">
        <v>252</v>
      </c>
      <c r="B72" s="44"/>
      <c r="C72" s="44" t="s">
        <v>109</v>
      </c>
      <c r="D72" s="44"/>
      <c r="E72" s="38">
        <f t="shared" si="12"/>
        <v>160</v>
      </c>
      <c r="F72" s="24">
        <v>160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189</v>
      </c>
      <c r="W72" s="13">
        <f>V72*X72</f>
        <v>4528.4400000000005</v>
      </c>
      <c r="X72" s="13">
        <v>23.96</v>
      </c>
      <c r="Y72" s="13">
        <v>2.835</v>
      </c>
      <c r="Z72" s="13">
        <f>V72*Y72</f>
        <v>535.81499999999994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4">
        <f t="shared" si="4"/>
        <v>2483.0630999999998</v>
      </c>
      <c r="AI72" s="14">
        <f t="shared" si="5"/>
        <v>298.31760000000003</v>
      </c>
      <c r="AJ72" s="14">
        <f t="shared" si="29"/>
        <v>94.263750000000002</v>
      </c>
      <c r="AK72" s="159" t="s">
        <v>3144</v>
      </c>
      <c r="AL72" s="160" t="s">
        <v>3148</v>
      </c>
      <c r="AM72" s="20">
        <v>85444200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</row>
    <row r="73" spans="1:58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/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4">
        <f t="shared" si="4"/>
        <v>0</v>
      </c>
      <c r="AI73" s="14">
        <f t="shared" si="5"/>
        <v>0</v>
      </c>
      <c r="AJ73" s="14">
        <f t="shared" si="29"/>
        <v>0</v>
      </c>
      <c r="AK73" s="13"/>
      <c r="AL73" s="13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</row>
    <row r="74" spans="1:58" ht="19.5" customHeight="1">
      <c r="A74" s="49" t="s">
        <v>258</v>
      </c>
      <c r="B74" s="22"/>
      <c r="C74" s="22" t="s">
        <v>109</v>
      </c>
      <c r="D74" s="22"/>
      <c r="E74" s="38">
        <f t="shared" si="12"/>
        <v>221</v>
      </c>
      <c r="F74" s="24">
        <v>221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249</v>
      </c>
      <c r="W74" s="13">
        <f>V74*X74</f>
        <v>7143.81</v>
      </c>
      <c r="X74" s="13">
        <v>28.69</v>
      </c>
      <c r="Y74" s="13">
        <v>3.448</v>
      </c>
      <c r="Z74" s="13">
        <f>V74*Y74</f>
        <v>858.55200000000002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4">
        <f t="shared" si="4"/>
        <v>4091.0998799999998</v>
      </c>
      <c r="AI74" s="14">
        <f t="shared" si="5"/>
        <v>491.51603999999998</v>
      </c>
      <c r="AJ74" s="14">
        <f t="shared" si="29"/>
        <v>155.31623999999999</v>
      </c>
      <c r="AK74" s="159" t="s">
        <v>3144</v>
      </c>
      <c r="AL74" s="160" t="s">
        <v>3148</v>
      </c>
      <c r="AM74" s="20">
        <v>85444200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58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/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4">
        <f t="shared" si="4"/>
        <v>0</v>
      </c>
      <c r="AI75" s="14">
        <f t="shared" si="5"/>
        <v>0</v>
      </c>
      <c r="AJ75" s="14">
        <f t="shared" si="29"/>
        <v>0</v>
      </c>
      <c r="AK75" s="13"/>
      <c r="AL75" s="13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</row>
    <row r="76" spans="1:58" ht="20.25" customHeight="1">
      <c r="A76" s="57" t="s">
        <v>264</v>
      </c>
      <c r="B76" s="1"/>
      <c r="C76" s="1" t="s">
        <v>109</v>
      </c>
      <c r="D76" s="1"/>
      <c r="E76" s="38">
        <f t="shared" si="12"/>
        <v>198</v>
      </c>
      <c r="F76" s="24">
        <v>198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198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4">
        <f t="shared" si="4"/>
        <v>4014.8163</v>
      </c>
      <c r="AI76" s="14">
        <f t="shared" si="5"/>
        <v>482.34780000000001</v>
      </c>
      <c r="AJ76" s="14">
        <f t="shared" si="29"/>
        <v>152.4204</v>
      </c>
      <c r="AK76" s="159" t="s">
        <v>3144</v>
      </c>
      <c r="AL76" s="160" t="s">
        <v>3148</v>
      </c>
      <c r="AM76" s="20">
        <v>85444200</v>
      </c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</row>
    <row r="77" spans="1:58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30" t="str">
        <f>IF(K77="","",VLOOKUP(K77,'Inventário+Enviado+pela+Amazon+'!$C$1:$G$536,5,0))</f>
        <v>N4-G1TL-8BAU</v>
      </c>
      <c r="O77" s="31" t="str">
        <f>IF(M77="","",VLOOKUP(M77,'Estoque FULL '!$A:$D,3,0))</f>
        <v>GXEV51750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4">
        <f t="shared" si="4"/>
        <v>0</v>
      </c>
      <c r="AI77" s="14">
        <f t="shared" si="5"/>
        <v>0</v>
      </c>
      <c r="AJ77" s="14">
        <f t="shared" si="29"/>
        <v>0</v>
      </c>
      <c r="AK77" s="13"/>
      <c r="AL77" s="13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</row>
    <row r="78" spans="1:58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4">
        <f t="shared" si="4"/>
        <v>0</v>
      </c>
      <c r="AI78" s="14">
        <f t="shared" si="5"/>
        <v>0</v>
      </c>
      <c r="AJ78" s="14">
        <f t="shared" si="29"/>
        <v>0</v>
      </c>
      <c r="AK78" s="159" t="s">
        <v>3144</v>
      </c>
      <c r="AL78" s="160" t="s">
        <v>3148</v>
      </c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58" ht="20.25" customHeight="1">
      <c r="A79" s="61" t="s">
        <v>270</v>
      </c>
      <c r="B79" s="71"/>
      <c r="C79" s="71"/>
      <c r="D79" s="71"/>
      <c r="E79" s="38">
        <f t="shared" si="12"/>
        <v>0</v>
      </c>
      <c r="F79" s="24"/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4">
        <f t="shared" si="4"/>
        <v>0</v>
      </c>
      <c r="AI79" s="14">
        <f t="shared" si="5"/>
        <v>0</v>
      </c>
      <c r="AJ79" s="14">
        <f t="shared" si="29"/>
        <v>0</v>
      </c>
      <c r="AK79" s="13"/>
      <c r="AL79" s="13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58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4">
        <f t="shared" si="4"/>
        <v>10.381666666666668</v>
      </c>
      <c r="AI80" s="14">
        <f t="shared" si="5"/>
        <v>1.8737777777777775</v>
      </c>
      <c r="AJ80" s="14">
        <f t="shared" si="29"/>
        <v>0</v>
      </c>
      <c r="AK80" s="146" t="s">
        <v>53</v>
      </c>
      <c r="AL80" s="13" t="s">
        <v>54</v>
      </c>
      <c r="AM80" s="20">
        <v>85442000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58" ht="19.5" customHeight="1">
      <c r="A81" s="37" t="s">
        <v>275</v>
      </c>
      <c r="B81" s="44"/>
      <c r="C81" s="44" t="s">
        <v>42</v>
      </c>
      <c r="D81" s="44"/>
      <c r="E81" s="38"/>
      <c r="F81" s="72"/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4">
        <f t="shared" si="4"/>
        <v>0</v>
      </c>
      <c r="AI81" s="14">
        <f t="shared" si="5"/>
        <v>0</v>
      </c>
      <c r="AJ81" s="14">
        <f t="shared" si="29"/>
        <v>0</v>
      </c>
      <c r="AK81" s="13"/>
      <c r="AL81" s="13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58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4">
        <f t="shared" si="4"/>
        <v>24.7836</v>
      </c>
      <c r="AI82" s="14">
        <f t="shared" si="5"/>
        <v>2.9740000000000002</v>
      </c>
      <c r="AJ82" s="14">
        <f t="shared" si="29"/>
        <v>0.93359999999999999</v>
      </c>
      <c r="AK82" s="66" t="s">
        <v>84</v>
      </c>
      <c r="AL82" s="13" t="s">
        <v>85</v>
      </c>
      <c r="AM82" s="20">
        <v>85444200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58" ht="19.5" customHeight="1">
      <c r="A83" s="37" t="s">
        <v>281</v>
      </c>
      <c r="B83" s="44"/>
      <c r="C83" s="44" t="s">
        <v>42</v>
      </c>
      <c r="D83" s="44"/>
      <c r="E83" s="38"/>
      <c r="F83" s="24"/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4">
        <f t="shared" si="4"/>
        <v>0</v>
      </c>
      <c r="AI83" s="14">
        <f t="shared" si="5"/>
        <v>0</v>
      </c>
      <c r="AJ83" s="14">
        <f t="shared" si="29"/>
        <v>0</v>
      </c>
      <c r="AK83" s="13"/>
      <c r="AL83" s="13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58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4">
        <f t="shared" si="4"/>
        <v>1063.92</v>
      </c>
      <c r="AI84" s="14">
        <f t="shared" si="5"/>
        <v>192.0266666666667</v>
      </c>
      <c r="AJ84" s="14">
        <f t="shared" si="29"/>
        <v>0</v>
      </c>
      <c r="AK84" s="146" t="s">
        <v>53</v>
      </c>
      <c r="AL84" s="13" t="s">
        <v>54</v>
      </c>
      <c r="AM84" s="20">
        <v>85442000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58" ht="19.5" customHeight="1">
      <c r="A85" s="37" t="s">
        <v>287</v>
      </c>
      <c r="B85" s="44"/>
      <c r="C85" s="44" t="s">
        <v>42</v>
      </c>
      <c r="D85" s="44"/>
      <c r="E85" s="38"/>
      <c r="F85" s="24"/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4">
        <f t="shared" si="4"/>
        <v>0</v>
      </c>
      <c r="AI85" s="14">
        <f t="shared" si="5"/>
        <v>0</v>
      </c>
      <c r="AJ85" s="14">
        <f t="shared" si="29"/>
        <v>0</v>
      </c>
      <c r="AK85" s="13"/>
      <c r="AL85" s="13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58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4">
        <f t="shared" si="4"/>
        <v>0</v>
      </c>
      <c r="AI86" s="14">
        <f t="shared" si="5"/>
        <v>0</v>
      </c>
      <c r="AJ86" s="14">
        <f t="shared" si="29"/>
        <v>0</v>
      </c>
      <c r="AK86" s="66" t="s">
        <v>84</v>
      </c>
      <c r="AL86" s="13" t="s">
        <v>85</v>
      </c>
      <c r="AM86" s="20">
        <v>85444200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</row>
    <row r="87" spans="1:58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4">
        <f t="shared" si="4"/>
        <v>0</v>
      </c>
      <c r="AI87" s="14">
        <f t="shared" si="5"/>
        <v>0</v>
      </c>
      <c r="AJ87" s="14">
        <f t="shared" si="29"/>
        <v>0</v>
      </c>
      <c r="AK87" s="66" t="s">
        <v>84</v>
      </c>
      <c r="AL87" s="13" t="s">
        <v>85</v>
      </c>
      <c r="AM87" s="20">
        <v>85444200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</row>
    <row r="88" spans="1:58" ht="19.5" customHeight="1">
      <c r="A88" s="37" t="s">
        <v>296</v>
      </c>
      <c r="B88" s="44"/>
      <c r="C88" s="44" t="s">
        <v>42</v>
      </c>
      <c r="D88" s="44"/>
      <c r="E88" s="38"/>
      <c r="F88" s="24"/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4">
        <f t="shared" si="4"/>
        <v>0</v>
      </c>
      <c r="AI88" s="14">
        <f t="shared" si="5"/>
        <v>0</v>
      </c>
      <c r="AJ88" s="14">
        <f t="shared" si="29"/>
        <v>0</v>
      </c>
      <c r="AK88" s="13"/>
      <c r="AL88" s="13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</row>
    <row r="89" spans="1:58" ht="19.5" customHeight="1">
      <c r="A89" s="37" t="s">
        <v>298</v>
      </c>
      <c r="B89" s="44"/>
      <c r="C89" s="44"/>
      <c r="D89" s="44"/>
      <c r="E89" s="38">
        <f>F89+I89</f>
        <v>0</v>
      </c>
      <c r="F89" s="51">
        <v>0</v>
      </c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4">
        <f t="shared" si="4"/>
        <v>887.32659999999998</v>
      </c>
      <c r="AI89" s="14">
        <f t="shared" si="5"/>
        <v>106.47859999999999</v>
      </c>
      <c r="AJ89" s="14">
        <f t="shared" si="29"/>
        <v>0</v>
      </c>
      <c r="AK89" s="66" t="s">
        <v>84</v>
      </c>
      <c r="AL89" s="13" t="s">
        <v>85</v>
      </c>
      <c r="AM89" s="20">
        <v>85444200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</row>
    <row r="90" spans="1:58" ht="19.5" customHeight="1">
      <c r="A90" s="37" t="s">
        <v>301</v>
      </c>
      <c r="B90" s="44"/>
      <c r="C90" s="44" t="s">
        <v>42</v>
      </c>
      <c r="D90" s="44"/>
      <c r="E90" s="38"/>
      <c r="F90" s="24"/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4">
        <f t="shared" si="4"/>
        <v>0</v>
      </c>
      <c r="AI90" s="14">
        <f t="shared" si="5"/>
        <v>0</v>
      </c>
      <c r="AJ90" s="14">
        <f t="shared" si="29"/>
        <v>0</v>
      </c>
      <c r="AK90" s="13"/>
      <c r="AL90" s="13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</row>
    <row r="91" spans="1:58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/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4">
        <f t="shared" si="4"/>
        <v>0</v>
      </c>
      <c r="AI91" s="14">
        <f t="shared" si="5"/>
        <v>0</v>
      </c>
      <c r="AJ91" s="14">
        <f t="shared" si="29"/>
        <v>0</v>
      </c>
      <c r="AK91" s="13"/>
      <c r="AL91" s="13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</row>
    <row r="92" spans="1:58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128</v>
      </c>
      <c r="F92" s="51">
        <v>128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262</v>
      </c>
      <c r="W92" s="13">
        <f t="shared" si="43"/>
        <v>3222.6000000000004</v>
      </c>
      <c r="X92" s="13">
        <v>12.3</v>
      </c>
      <c r="Y92" s="13">
        <v>1.4762999999999999</v>
      </c>
      <c r="Z92" s="13">
        <f t="shared" si="44"/>
        <v>386.79059999999998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4">
        <f t="shared" si="4"/>
        <v>2496.6241999999997</v>
      </c>
      <c r="AI92" s="14">
        <f t="shared" si="5"/>
        <v>299.95069999999998</v>
      </c>
      <c r="AJ92" s="14">
        <f t="shared" si="29"/>
        <v>94.778499999999994</v>
      </c>
      <c r="AK92" s="159" t="s">
        <v>3144</v>
      </c>
      <c r="AL92" s="160" t="s">
        <v>3148</v>
      </c>
      <c r="AM92" s="20">
        <v>85444200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</row>
    <row r="93" spans="1:58" ht="19.5" customHeight="1">
      <c r="A93" s="60" t="s">
        <v>308</v>
      </c>
      <c r="B93" s="44"/>
      <c r="C93" s="44" t="s">
        <v>42</v>
      </c>
      <c r="D93" s="44"/>
      <c r="E93" s="38"/>
      <c r="F93" s="24"/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4">
        <f t="shared" si="4"/>
        <v>0</v>
      </c>
      <c r="AI93" s="14">
        <f t="shared" si="5"/>
        <v>0</v>
      </c>
      <c r="AJ93" s="14">
        <f t="shared" si="29"/>
        <v>0</v>
      </c>
      <c r="AK93" s="13"/>
      <c r="AL93" s="13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</row>
    <row r="94" spans="1:58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4">
        <f t="shared" si="4"/>
        <v>3979.9317599999999</v>
      </c>
      <c r="AI94" s="14">
        <f t="shared" si="5"/>
        <v>478.15488000000005</v>
      </c>
      <c r="AJ94" s="14">
        <f t="shared" si="29"/>
        <v>151.09416000000002</v>
      </c>
      <c r="AK94" s="159" t="s">
        <v>3144</v>
      </c>
      <c r="AL94" s="160" t="s">
        <v>3148</v>
      </c>
      <c r="AM94" s="20">
        <v>85444200</v>
      </c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</row>
    <row r="95" spans="1:58" ht="19.5" customHeight="1">
      <c r="A95" s="60" t="s">
        <v>313</v>
      </c>
      <c r="B95" s="44"/>
      <c r="C95" s="44" t="s">
        <v>42</v>
      </c>
      <c r="D95" s="44"/>
      <c r="E95" s="38"/>
      <c r="F95" s="24"/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4">
        <f t="shared" si="4"/>
        <v>0</v>
      </c>
      <c r="AI95" s="14">
        <f t="shared" si="5"/>
        <v>0</v>
      </c>
      <c r="AJ95" s="14">
        <f t="shared" si="29"/>
        <v>0</v>
      </c>
      <c r="AK95" s="13"/>
      <c r="AL95" s="13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</row>
    <row r="96" spans="1:58" ht="19.5" customHeight="1">
      <c r="A96" s="60" t="s">
        <v>281</v>
      </c>
      <c r="B96" s="44"/>
      <c r="C96" s="44" t="s">
        <v>42</v>
      </c>
      <c r="D96" s="44"/>
      <c r="E96" s="38"/>
      <c r="F96" s="24"/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4">
        <f t="shared" si="4"/>
        <v>0</v>
      </c>
      <c r="AI96" s="14">
        <f t="shared" si="5"/>
        <v>0</v>
      </c>
      <c r="AJ96" s="14">
        <f t="shared" si="29"/>
        <v>0</v>
      </c>
      <c r="AK96" s="13"/>
      <c r="AL96" s="13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</row>
    <row r="97" spans="1:58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/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4">
        <f t="shared" si="4"/>
        <v>119.80346727272727</v>
      </c>
      <c r="AI97" s="14">
        <f t="shared" si="5"/>
        <v>13.2714</v>
      </c>
      <c r="AJ97" s="14">
        <f t="shared" si="29"/>
        <v>4.1921999999999997</v>
      </c>
      <c r="AK97" s="43" t="s">
        <v>39</v>
      </c>
      <c r="AL97" s="13" t="s">
        <v>40</v>
      </c>
      <c r="AM97" s="20">
        <v>85444200</v>
      </c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</row>
    <row r="98" spans="1:58" ht="19.5" customHeight="1">
      <c r="A98" s="60" t="s">
        <v>320</v>
      </c>
      <c r="B98" s="44"/>
      <c r="C98" s="44" t="s">
        <v>42</v>
      </c>
      <c r="D98" s="44"/>
      <c r="E98" s="38"/>
      <c r="F98" s="24"/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4">
        <f t="shared" si="4"/>
        <v>0</v>
      </c>
      <c r="AI98" s="14">
        <f t="shared" si="5"/>
        <v>0</v>
      </c>
      <c r="AJ98" s="14">
        <f t="shared" ref="AJ98:AJ129" si="45">IFERROR(V98*AG98,0)</f>
        <v>0</v>
      </c>
      <c r="AK98" s="13"/>
      <c r="AL98" s="13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</row>
    <row r="99" spans="1:58" ht="19.5" customHeight="1">
      <c r="A99" s="57" t="s">
        <v>323</v>
      </c>
      <c r="B99" s="44"/>
      <c r="C99" s="44" t="s">
        <v>109</v>
      </c>
      <c r="D99" s="44"/>
      <c r="E99" s="38">
        <f>F99+I99</f>
        <v>270</v>
      </c>
      <c r="F99" s="24">
        <v>270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300</v>
      </c>
      <c r="W99" s="13">
        <f>V99*X99</f>
        <v>4758</v>
      </c>
      <c r="X99" s="13">
        <v>15.86</v>
      </c>
      <c r="Y99" s="13">
        <v>1.9039999999999999</v>
      </c>
      <c r="Z99" s="13">
        <f>V99*Y99</f>
        <v>571.19999999999993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4">
        <f t="shared" si="4"/>
        <v>3941.3800000000006</v>
      </c>
      <c r="AI99" s="14">
        <f t="shared" si="5"/>
        <v>473.52</v>
      </c>
      <c r="AJ99" s="14">
        <f t="shared" si="45"/>
        <v>149.63</v>
      </c>
      <c r="AK99" s="159" t="s">
        <v>3144</v>
      </c>
      <c r="AL99" s="160" t="s">
        <v>3148</v>
      </c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</row>
    <row r="100" spans="1:58" ht="19.5" customHeight="1">
      <c r="A100" s="58" t="s">
        <v>326</v>
      </c>
      <c r="B100" s="22"/>
      <c r="C100" s="22" t="s">
        <v>42</v>
      </c>
      <c r="D100" s="22"/>
      <c r="E100" s="38"/>
      <c r="F100" s="24"/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4">
        <f t="shared" si="4"/>
        <v>0</v>
      </c>
      <c r="AI100" s="14">
        <f t="shared" si="5"/>
        <v>0</v>
      </c>
      <c r="AJ100" s="14">
        <f t="shared" si="45"/>
        <v>0</v>
      </c>
      <c r="AK100" s="13"/>
      <c r="AL100" s="13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</row>
    <row r="101" spans="1:58" ht="19.5" customHeight="1">
      <c r="A101" s="49" t="s">
        <v>328</v>
      </c>
      <c r="B101" s="22"/>
      <c r="C101" s="22"/>
      <c r="D101" s="22"/>
      <c r="E101" s="38">
        <f>F101+I101</f>
        <v>210</v>
      </c>
      <c r="F101" s="24">
        <v>210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245</v>
      </c>
      <c r="W101" s="13">
        <f>V101*X101</f>
        <v>3013.5</v>
      </c>
      <c r="X101" s="13">
        <v>12.3</v>
      </c>
      <c r="Y101" s="13">
        <v>1.4762999999999999</v>
      </c>
      <c r="Z101" s="13">
        <f>V101*Y101</f>
        <v>361.69349999999997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4">
        <f t="shared" si="4"/>
        <v>4025.3793999999998</v>
      </c>
      <c r="AI101" s="14">
        <f t="shared" si="5"/>
        <v>483.62020000000001</v>
      </c>
      <c r="AJ101" s="14">
        <f t="shared" si="45"/>
        <v>152.8212</v>
      </c>
      <c r="AK101" s="159" t="s">
        <v>3144</v>
      </c>
      <c r="AL101" s="160" t="s">
        <v>3148</v>
      </c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</row>
    <row r="102" spans="1:58" ht="19.5" customHeight="1">
      <c r="A102" s="60" t="s">
        <v>331</v>
      </c>
      <c r="B102" s="1"/>
      <c r="C102" s="1" t="s">
        <v>42</v>
      </c>
      <c r="D102" s="1"/>
      <c r="E102" s="38"/>
      <c r="F102" s="72"/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4">
        <f t="shared" si="4"/>
        <v>0</v>
      </c>
      <c r="AI102" s="14">
        <f t="shared" si="5"/>
        <v>0</v>
      </c>
      <c r="AJ102" s="14">
        <f t="shared" si="45"/>
        <v>0</v>
      </c>
      <c r="AK102" s="13"/>
      <c r="AL102" s="13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</row>
    <row r="103" spans="1:58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4">
        <f t="shared" si="4"/>
        <v>3913.8180499999999</v>
      </c>
      <c r="AI103" s="14">
        <f t="shared" si="5"/>
        <v>470.21555000000001</v>
      </c>
      <c r="AJ103" s="14">
        <f t="shared" si="45"/>
        <v>148.58105</v>
      </c>
      <c r="AK103" s="159" t="s">
        <v>3144</v>
      </c>
      <c r="AL103" s="160" t="s">
        <v>3148</v>
      </c>
      <c r="AM103" s="20">
        <v>85444200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</row>
    <row r="104" spans="1:58" ht="19.5" customHeight="1">
      <c r="A104" s="58" t="s">
        <v>338</v>
      </c>
      <c r="B104" s="22"/>
      <c r="C104" s="22" t="s">
        <v>42</v>
      </c>
      <c r="D104" s="22"/>
      <c r="E104" s="38"/>
      <c r="F104" s="24"/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4">
        <f t="shared" si="4"/>
        <v>0</v>
      </c>
      <c r="AI104" s="14">
        <f t="shared" si="5"/>
        <v>0</v>
      </c>
      <c r="AJ104" s="14">
        <f t="shared" si="45"/>
        <v>0</v>
      </c>
      <c r="AK104" s="13"/>
      <c r="AL104" s="13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</row>
    <row r="105" spans="1:58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/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4">
        <f t="shared" si="4"/>
        <v>0</v>
      </c>
      <c r="AI105" s="14">
        <f t="shared" si="5"/>
        <v>0</v>
      </c>
      <c r="AJ105" s="14">
        <f t="shared" si="45"/>
        <v>0</v>
      </c>
      <c r="AK105" s="13"/>
      <c r="AL105" s="13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</row>
    <row r="106" spans="1:58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/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4">
        <f t="shared" si="4"/>
        <v>0</v>
      </c>
      <c r="AI106" s="14">
        <f t="shared" si="5"/>
        <v>0</v>
      </c>
      <c r="AJ106" s="14">
        <f t="shared" si="45"/>
        <v>0</v>
      </c>
      <c r="AK106" s="13"/>
      <c r="AL106" s="13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</row>
    <row r="107" spans="1:58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/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4">
        <f t="shared" si="4"/>
        <v>31.145000000000003</v>
      </c>
      <c r="AI107" s="14">
        <f t="shared" si="5"/>
        <v>5.6213333333333324</v>
      </c>
      <c r="AJ107" s="14">
        <f t="shared" si="45"/>
        <v>0</v>
      </c>
      <c r="AK107" s="146" t="s">
        <v>53</v>
      </c>
      <c r="AL107" s="13" t="s">
        <v>54</v>
      </c>
      <c r="AM107" s="20">
        <v>85442000</v>
      </c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</row>
    <row r="108" spans="1:58" ht="19.5" customHeight="1">
      <c r="A108" s="37" t="s">
        <v>345</v>
      </c>
      <c r="B108" s="44"/>
      <c r="C108" s="44" t="s">
        <v>42</v>
      </c>
      <c r="D108" s="44"/>
      <c r="E108" s="38"/>
      <c r="F108" s="24"/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4">
        <f t="shared" si="4"/>
        <v>0</v>
      </c>
      <c r="AI108" s="14">
        <f t="shared" si="5"/>
        <v>0</v>
      </c>
      <c r="AJ108" s="14">
        <f t="shared" si="45"/>
        <v>0</v>
      </c>
      <c r="AK108" s="13"/>
      <c r="AL108" s="13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</row>
    <row r="109" spans="1:58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/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4">
        <f t="shared" si="4"/>
        <v>307.84866666666659</v>
      </c>
      <c r="AI109" s="14">
        <f t="shared" si="5"/>
        <v>55.564166666666672</v>
      </c>
      <c r="AJ109" s="14">
        <f t="shared" si="45"/>
        <v>0</v>
      </c>
      <c r="AK109" s="146" t="s">
        <v>53</v>
      </c>
      <c r="AL109" s="13" t="s">
        <v>54</v>
      </c>
      <c r="AM109" s="20">
        <v>85442000</v>
      </c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</row>
    <row r="110" spans="1:58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0</v>
      </c>
      <c r="F110" s="24"/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31</v>
      </c>
      <c r="W110" s="13">
        <f t="shared" si="54"/>
        <v>428.11</v>
      </c>
      <c r="X110" s="13">
        <v>13.81</v>
      </c>
      <c r="Y110" s="13">
        <v>1.6581999999999999</v>
      </c>
      <c r="Z110" s="13">
        <f t="shared" si="55"/>
        <v>51.404199999999996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4">
        <f t="shared" si="4"/>
        <v>412.26900000000001</v>
      </c>
      <c r="AI110" s="14">
        <f t="shared" si="5"/>
        <v>74.410333333333341</v>
      </c>
      <c r="AJ110" s="14">
        <f t="shared" si="45"/>
        <v>0</v>
      </c>
      <c r="AK110" s="146" t="s">
        <v>53</v>
      </c>
      <c r="AL110" s="13" t="s">
        <v>54</v>
      </c>
      <c r="AM110" s="20">
        <v>85442000</v>
      </c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</row>
    <row r="111" spans="1:58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/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4">
        <f t="shared" si="4"/>
        <v>0</v>
      </c>
      <c r="AI111" s="14">
        <f t="shared" si="5"/>
        <v>0</v>
      </c>
      <c r="AJ111" s="14">
        <f t="shared" si="45"/>
        <v>0</v>
      </c>
      <c r="AK111" s="13"/>
      <c r="AL111" s="13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</row>
    <row r="112" spans="1:58" ht="19.5" customHeight="1">
      <c r="A112" s="37" t="s">
        <v>355</v>
      </c>
      <c r="B112" s="44"/>
      <c r="C112" s="44" t="s">
        <v>109</v>
      </c>
      <c r="D112" s="44"/>
      <c r="E112" s="38">
        <f t="shared" si="51"/>
        <v>0</v>
      </c>
      <c r="F112" s="24"/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2</v>
      </c>
      <c r="W112" s="13">
        <f t="shared" si="54"/>
        <v>23.52</v>
      </c>
      <c r="X112" s="13">
        <v>11.76</v>
      </c>
      <c r="Y112" s="13">
        <v>1.4120999999999999</v>
      </c>
      <c r="Z112" s="13">
        <f t="shared" si="55"/>
        <v>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4">
        <f t="shared" si="4"/>
        <v>34.769199999999998</v>
      </c>
      <c r="AI112" s="14">
        <f t="shared" si="5"/>
        <v>4.1723999999999997</v>
      </c>
      <c r="AJ112" s="14">
        <f t="shared" si="45"/>
        <v>1.2922</v>
      </c>
      <c r="AK112" s="43" t="s">
        <v>39</v>
      </c>
      <c r="AL112" s="13" t="s">
        <v>40</v>
      </c>
      <c r="AM112" s="20">
        <v>85444200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</row>
    <row r="113" spans="1:58" ht="19.5" customHeight="1">
      <c r="A113" s="37" t="s">
        <v>357</v>
      </c>
      <c r="B113" s="44"/>
      <c r="C113" s="44" t="s">
        <v>42</v>
      </c>
      <c r="D113" s="44"/>
      <c r="E113" s="38"/>
      <c r="F113" s="24"/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4">
        <f t="shared" si="4"/>
        <v>0</v>
      </c>
      <c r="AI113" s="14">
        <f t="shared" si="5"/>
        <v>0</v>
      </c>
      <c r="AJ113" s="14">
        <f t="shared" si="45"/>
        <v>0</v>
      </c>
      <c r="AK113" s="13"/>
      <c r="AL113" s="13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</row>
    <row r="114" spans="1:58" ht="19.5" customHeight="1">
      <c r="A114" s="37" t="s">
        <v>359</v>
      </c>
      <c r="B114" s="44"/>
      <c r="C114" s="44" t="s">
        <v>42</v>
      </c>
      <c r="D114" s="44"/>
      <c r="E114" s="38"/>
      <c r="F114" s="24"/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4">
        <f t="shared" si="4"/>
        <v>0</v>
      </c>
      <c r="AI114" s="14">
        <f t="shared" si="5"/>
        <v>0</v>
      </c>
      <c r="AJ114" s="14">
        <f t="shared" si="45"/>
        <v>0</v>
      </c>
      <c r="AK114" s="13"/>
      <c r="AL114" s="13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</row>
    <row r="115" spans="1:58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/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4">
        <f t="shared" si="4"/>
        <v>0</v>
      </c>
      <c r="AI115" s="14">
        <f t="shared" si="5"/>
        <v>0</v>
      </c>
      <c r="AJ115" s="14">
        <f t="shared" si="45"/>
        <v>0</v>
      </c>
      <c r="AK115" s="13"/>
      <c r="AL115" s="13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</row>
    <row r="116" spans="1:58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3188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4">
        <f t="shared" si="4"/>
        <v>2382.38</v>
      </c>
      <c r="AI116" s="14">
        <f t="shared" si="5"/>
        <v>286.22000000000003</v>
      </c>
      <c r="AJ116" s="14">
        <f t="shared" si="45"/>
        <v>90.45</v>
      </c>
      <c r="AK116" s="154" t="s">
        <v>3144</v>
      </c>
      <c r="AL116" s="155" t="s">
        <v>3148</v>
      </c>
      <c r="AM116" s="20">
        <v>85442000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</row>
    <row r="117" spans="1:58" ht="19.5" customHeight="1">
      <c r="A117" s="57" t="s">
        <v>365</v>
      </c>
      <c r="B117" s="44"/>
      <c r="C117" s="44"/>
      <c r="D117" s="44"/>
      <c r="E117" s="38">
        <f t="shared" si="56"/>
        <v>24</v>
      </c>
      <c r="F117" s="24">
        <v>24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35</v>
      </c>
      <c r="W117" s="13">
        <f t="shared" si="59"/>
        <v>483.35</v>
      </c>
      <c r="X117" s="13">
        <v>13.81</v>
      </c>
      <c r="Y117" s="13">
        <v>1.6581999999999999</v>
      </c>
      <c r="Z117" s="13">
        <f t="shared" si="60"/>
        <v>58.036999999999999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4">
        <f t="shared" si="4"/>
        <v>414.41166666666658</v>
      </c>
      <c r="AI117" s="14">
        <f t="shared" si="5"/>
        <v>74.797916666666666</v>
      </c>
      <c r="AJ117" s="14">
        <f t="shared" si="45"/>
        <v>15.75</v>
      </c>
      <c r="AK117" s="146" t="s">
        <v>53</v>
      </c>
      <c r="AL117" s="13" t="s">
        <v>54</v>
      </c>
      <c r="AM117" s="20">
        <v>85442000</v>
      </c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</row>
    <row r="118" spans="1:58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4">
        <f t="shared" si="4"/>
        <v>0</v>
      </c>
      <c r="AI118" s="14">
        <f t="shared" si="5"/>
        <v>0</v>
      </c>
      <c r="AJ118" s="14">
        <f t="shared" si="45"/>
        <v>0</v>
      </c>
      <c r="AK118" s="13"/>
      <c r="AL118" s="13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</row>
    <row r="119" spans="1:58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4">
        <f t="shared" si="4"/>
        <v>0</v>
      </c>
      <c r="AI119" s="14">
        <f t="shared" si="5"/>
        <v>0</v>
      </c>
      <c r="AJ119" s="14">
        <f t="shared" si="45"/>
        <v>0</v>
      </c>
      <c r="AK119" s="146" t="s">
        <v>53</v>
      </c>
      <c r="AL119" s="13" t="s">
        <v>54</v>
      </c>
      <c r="AM119" s="20">
        <v>85442000</v>
      </c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</row>
    <row r="120" spans="1:58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/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4">
        <f t="shared" si="4"/>
        <v>0</v>
      </c>
      <c r="AI120" s="14">
        <f t="shared" si="5"/>
        <v>0</v>
      </c>
      <c r="AJ120" s="14">
        <f t="shared" si="45"/>
        <v>0</v>
      </c>
      <c r="AK120" s="154" t="s">
        <v>3144</v>
      </c>
      <c r="AL120" s="155" t="s">
        <v>3148</v>
      </c>
      <c r="AM120" s="20">
        <v>85442000</v>
      </c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</row>
    <row r="121" spans="1:58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4">
        <f t="shared" si="4"/>
        <v>3269.5998500000001</v>
      </c>
      <c r="AI121" s="14">
        <f t="shared" si="5"/>
        <v>392.81605000000002</v>
      </c>
      <c r="AJ121" s="14">
        <f t="shared" si="45"/>
        <v>124.12625</v>
      </c>
      <c r="AK121" s="146" t="s">
        <v>53</v>
      </c>
      <c r="AL121" s="13" t="s">
        <v>54</v>
      </c>
      <c r="AM121" s="20">
        <v>85442000</v>
      </c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</row>
    <row r="122" spans="1:58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/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4">
        <f t="shared" si="4"/>
        <v>864.81654000000003</v>
      </c>
      <c r="AI122" s="14">
        <f t="shared" si="5"/>
        <v>95.800849999999997</v>
      </c>
      <c r="AJ122" s="14">
        <f t="shared" si="45"/>
        <v>32.68</v>
      </c>
      <c r="AK122" s="146" t="s">
        <v>53</v>
      </c>
      <c r="AL122" s="13" t="s">
        <v>54</v>
      </c>
      <c r="AM122" s="20">
        <v>85442000</v>
      </c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</row>
    <row r="123" spans="1:58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/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4">
        <f t="shared" si="4"/>
        <v>0</v>
      </c>
      <c r="AI123" s="14">
        <f t="shared" si="5"/>
        <v>0</v>
      </c>
      <c r="AJ123" s="14">
        <f t="shared" si="45"/>
        <v>0</v>
      </c>
      <c r="AK123" s="13"/>
      <c r="AL123" s="13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</row>
    <row r="124" spans="1:58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4">
        <f t="shared" si="4"/>
        <v>61.513800000000003</v>
      </c>
      <c r="AI124" s="14">
        <f t="shared" si="5"/>
        <v>7.3818000000000001</v>
      </c>
      <c r="AJ124" s="14">
        <f t="shared" si="45"/>
        <v>2.5369999999999999</v>
      </c>
      <c r="AK124" s="66" t="s">
        <v>84</v>
      </c>
      <c r="AL124" s="13" t="s">
        <v>85</v>
      </c>
      <c r="AM124" s="20">
        <v>85444200</v>
      </c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</row>
    <row r="125" spans="1:58" ht="19.5" customHeight="1">
      <c r="A125" s="37" t="s">
        <v>385</v>
      </c>
      <c r="B125" s="44"/>
      <c r="C125" s="44"/>
      <c r="D125" s="44"/>
      <c r="E125" s="38">
        <f t="shared" si="61"/>
        <v>0</v>
      </c>
      <c r="F125" s="24"/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25</v>
      </c>
      <c r="W125" s="13">
        <f t="shared" si="63"/>
        <v>383</v>
      </c>
      <c r="X125" s="13">
        <v>15.32</v>
      </c>
      <c r="Y125" s="13">
        <v>1.8401000000000001</v>
      </c>
      <c r="Z125" s="13">
        <f t="shared" si="64"/>
        <v>46.002500000000005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4">
        <f t="shared" si="4"/>
        <v>0</v>
      </c>
      <c r="AI125" s="14">
        <f t="shared" si="5"/>
        <v>0</v>
      </c>
      <c r="AJ125" s="14">
        <f t="shared" si="45"/>
        <v>0</v>
      </c>
      <c r="AK125" s="13"/>
      <c r="AL125" s="13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</row>
    <row r="126" spans="1:58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/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4">
        <f t="shared" si="4"/>
        <v>126.98222222222221</v>
      </c>
      <c r="AI126" s="14">
        <f t="shared" si="5"/>
        <v>22.919999999999998</v>
      </c>
      <c r="AJ126" s="14">
        <f t="shared" si="45"/>
        <v>4.8</v>
      </c>
      <c r="AK126" s="146" t="s">
        <v>53</v>
      </c>
      <c r="AL126" s="13" t="s">
        <v>54</v>
      </c>
      <c r="AM126" s="20">
        <v>85442000</v>
      </c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</row>
    <row r="127" spans="1:58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/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4">
        <f t="shared" si="4"/>
        <v>0</v>
      </c>
      <c r="AI127" s="14">
        <f t="shared" si="5"/>
        <v>0</v>
      </c>
      <c r="AJ127" s="14">
        <f t="shared" si="45"/>
        <v>0</v>
      </c>
      <c r="AK127" s="13"/>
      <c r="AL127" s="13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</row>
    <row r="128" spans="1:58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/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4">
        <f t="shared" si="4"/>
        <v>191.23059999999998</v>
      </c>
      <c r="AI128" s="14">
        <f t="shared" si="5"/>
        <v>22.9482</v>
      </c>
      <c r="AJ128" s="14">
        <f t="shared" si="45"/>
        <v>7.9996888888888895</v>
      </c>
      <c r="AK128" s="66" t="s">
        <v>84</v>
      </c>
      <c r="AL128" s="13" t="s">
        <v>85</v>
      </c>
      <c r="AM128" s="20">
        <v>85444200</v>
      </c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</row>
    <row r="129" spans="1:58" ht="19.5" customHeight="1">
      <c r="A129" s="37" t="s">
        <v>399</v>
      </c>
      <c r="B129" s="44"/>
      <c r="C129" s="44" t="s">
        <v>42</v>
      </c>
      <c r="D129" s="44"/>
      <c r="E129" s="38"/>
      <c r="F129" s="24"/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4">
        <f t="shared" si="4"/>
        <v>0</v>
      </c>
      <c r="AI129" s="14">
        <f t="shared" si="5"/>
        <v>0</v>
      </c>
      <c r="AJ129" s="14">
        <f t="shared" si="45"/>
        <v>0</v>
      </c>
      <c r="AK129" s="13"/>
      <c r="AL129" s="13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</row>
    <row r="130" spans="1:58" ht="19.5" customHeight="1">
      <c r="A130" s="54" t="s">
        <v>401</v>
      </c>
      <c r="B130" s="44"/>
      <c r="C130" s="44"/>
      <c r="D130" s="44"/>
      <c r="E130" s="38">
        <f>F130+I130</f>
        <v>0</v>
      </c>
      <c r="F130" s="24"/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4">
        <f t="shared" si="4"/>
        <v>69.270500000000013</v>
      </c>
      <c r="AI130" s="14">
        <f t="shared" si="5"/>
        <v>8.3125</v>
      </c>
      <c r="AJ130" s="14">
        <f t="shared" ref="AJ130:AJ161" si="65">IFERROR(V130*AG130,0)</f>
        <v>2.7297499999999997</v>
      </c>
      <c r="AK130" s="66" t="s">
        <v>84</v>
      </c>
      <c r="AL130" s="13" t="s">
        <v>85</v>
      </c>
      <c r="AM130" s="20">
        <v>85444200</v>
      </c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</row>
    <row r="131" spans="1:58" ht="19.5" customHeight="1">
      <c r="A131" s="54" t="s">
        <v>404</v>
      </c>
      <c r="B131" s="79"/>
      <c r="C131" s="80" t="s">
        <v>42</v>
      </c>
      <c r="D131" s="79"/>
      <c r="E131" s="38"/>
      <c r="F131" s="24"/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4">
        <f t="shared" si="4"/>
        <v>0</v>
      </c>
      <c r="AI131" s="14">
        <f t="shared" si="5"/>
        <v>0</v>
      </c>
      <c r="AJ131" s="14">
        <f t="shared" si="65"/>
        <v>0</v>
      </c>
      <c r="AK131" s="13"/>
      <c r="AL131" s="13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</row>
    <row r="132" spans="1:58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250</v>
      </c>
      <c r="F132" s="24">
        <v>250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279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4">
        <f t="shared" si="4"/>
        <v>2658.7360800000001</v>
      </c>
      <c r="AI132" s="14">
        <f t="shared" si="5"/>
        <v>319.42152000000004</v>
      </c>
      <c r="AJ132" s="14">
        <f t="shared" si="65"/>
        <v>100.9422</v>
      </c>
      <c r="AK132" s="154" t="s">
        <v>3144</v>
      </c>
      <c r="AL132" s="155" t="s">
        <v>3148</v>
      </c>
      <c r="AM132" s="20">
        <v>85444200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</row>
    <row r="133" spans="1:58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4">
        <f t="shared" si="4"/>
        <v>0</v>
      </c>
      <c r="AI133" s="14">
        <f t="shared" si="5"/>
        <v>0</v>
      </c>
      <c r="AJ133" s="14">
        <f t="shared" si="65"/>
        <v>0</v>
      </c>
      <c r="AK133" s="13"/>
      <c r="AL133" s="13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</row>
    <row r="134" spans="1:58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/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4">
        <f t="shared" si="4"/>
        <v>50.792888888888882</v>
      </c>
      <c r="AI134" s="14">
        <f t="shared" si="5"/>
        <v>9.1679999999999993</v>
      </c>
      <c r="AJ134" s="14">
        <f t="shared" si="65"/>
        <v>0</v>
      </c>
      <c r="AK134" s="146" t="s">
        <v>53</v>
      </c>
      <c r="AL134" s="13" t="s">
        <v>54</v>
      </c>
      <c r="AM134" s="20">
        <v>85442000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</row>
    <row r="135" spans="1:58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4">
        <f t="shared" si="4"/>
        <v>3283.2599999999998</v>
      </c>
      <c r="AI135" s="14">
        <f t="shared" si="5"/>
        <v>394.46</v>
      </c>
      <c r="AJ135" s="14">
        <f t="shared" si="65"/>
        <v>124.65</v>
      </c>
      <c r="AK135" s="154" t="s">
        <v>3144</v>
      </c>
      <c r="AL135" s="155" t="s">
        <v>3148</v>
      </c>
      <c r="AM135" s="20">
        <v>85444200</v>
      </c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</row>
    <row r="136" spans="1:58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/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4">
        <f t="shared" si="4"/>
        <v>0</v>
      </c>
      <c r="AI136" s="14">
        <f t="shared" si="5"/>
        <v>0</v>
      </c>
      <c r="AJ136" s="14">
        <f t="shared" si="65"/>
        <v>0</v>
      </c>
      <c r="AK136" s="13"/>
      <c r="AL136" s="13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</row>
    <row r="137" spans="1:58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/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4">
        <f t="shared" si="4"/>
        <v>0</v>
      </c>
      <c r="AI137" s="14">
        <f t="shared" si="5"/>
        <v>0</v>
      </c>
      <c r="AJ137" s="14">
        <f t="shared" si="65"/>
        <v>0</v>
      </c>
      <c r="AK137" s="13"/>
      <c r="AL137" s="13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</row>
    <row r="138" spans="1:58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/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4">
        <f t="shared" si="4"/>
        <v>0</v>
      </c>
      <c r="AI138" s="14">
        <f t="shared" si="5"/>
        <v>0</v>
      </c>
      <c r="AJ138" s="14">
        <f t="shared" si="65"/>
        <v>0</v>
      </c>
      <c r="AK138" s="13"/>
      <c r="AL138" s="13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</row>
    <row r="139" spans="1:58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4">
        <f t="shared" si="4"/>
        <v>0</v>
      </c>
      <c r="AI139" s="14">
        <f t="shared" si="5"/>
        <v>0</v>
      </c>
      <c r="AJ139" s="14">
        <f t="shared" si="65"/>
        <v>0</v>
      </c>
      <c r="AK139" s="146" t="s">
        <v>84</v>
      </c>
      <c r="AL139" s="13" t="s">
        <v>85</v>
      </c>
      <c r="AM139" s="20">
        <v>85444200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</row>
    <row r="140" spans="1:58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/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4">
        <f t="shared" si="4"/>
        <v>0</v>
      </c>
      <c r="AI140" s="14">
        <f t="shared" si="5"/>
        <v>0</v>
      </c>
      <c r="AJ140" s="14">
        <f t="shared" si="65"/>
        <v>0</v>
      </c>
      <c r="AK140" s="13"/>
      <c r="AL140" s="13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</row>
    <row r="141" spans="1:58" ht="19.5" customHeight="1">
      <c r="A141" s="37" t="s">
        <v>432</v>
      </c>
      <c r="B141" s="44"/>
      <c r="C141" s="44"/>
      <c r="D141" s="44"/>
      <c r="E141" s="38">
        <f t="shared" si="66"/>
        <v>378</v>
      </c>
      <c r="F141" s="24">
        <v>378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408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4">
        <f t="shared" si="4"/>
        <v>5348.9411999999993</v>
      </c>
      <c r="AI141" s="14">
        <f t="shared" si="5"/>
        <v>642.63059999999996</v>
      </c>
      <c r="AJ141" s="14">
        <f t="shared" si="65"/>
        <v>203.07180000000002</v>
      </c>
      <c r="AK141" s="159" t="s">
        <v>3144</v>
      </c>
      <c r="AL141" s="160" t="s">
        <v>3148</v>
      </c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</row>
    <row r="142" spans="1:58" ht="19.5" customHeight="1">
      <c r="A142" s="37" t="s">
        <v>435</v>
      </c>
      <c r="B142" s="44"/>
      <c r="C142" s="44"/>
      <c r="D142" s="44" t="s">
        <v>436</v>
      </c>
      <c r="E142" s="38">
        <f t="shared" si="66"/>
        <v>428</v>
      </c>
      <c r="F142" s="39">
        <v>428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482</v>
      </c>
      <c r="W142" s="13">
        <f t="shared" si="68"/>
        <v>10820.9</v>
      </c>
      <c r="X142" s="13">
        <v>22.45</v>
      </c>
      <c r="Y142" s="13">
        <v>2.6955</v>
      </c>
      <c r="Z142" s="13">
        <f t="shared" si="70"/>
        <v>1299.231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4">
        <f t="shared" si="4"/>
        <v>7164.1009600000016</v>
      </c>
      <c r="AI142" s="14">
        <f t="shared" si="5"/>
        <v>860.70740000000001</v>
      </c>
      <c r="AJ142" s="14">
        <f t="shared" si="65"/>
        <v>271.98295999999999</v>
      </c>
      <c r="AK142" s="159" t="s">
        <v>3144</v>
      </c>
      <c r="AL142" s="160" t="s">
        <v>3148</v>
      </c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</row>
    <row r="143" spans="1:58" ht="19.5" customHeight="1">
      <c r="A143" s="37" t="s">
        <v>439</v>
      </c>
      <c r="B143" s="44"/>
      <c r="C143" s="44"/>
      <c r="D143" s="44" t="s">
        <v>436</v>
      </c>
      <c r="E143" s="38">
        <f t="shared" si="66"/>
        <v>350</v>
      </c>
      <c r="F143" s="39">
        <v>350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397</v>
      </c>
      <c r="W143" s="13">
        <f t="shared" si="68"/>
        <v>7761.35</v>
      </c>
      <c r="X143" s="13">
        <v>19.55</v>
      </c>
      <c r="Y143" s="13">
        <v>2.2999999999999998</v>
      </c>
      <c r="Z143" s="13">
        <f t="shared" si="70"/>
        <v>913.09999999999991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4">
        <f t="shared" si="4"/>
        <v>7623.6108499999991</v>
      </c>
      <c r="AI143" s="14">
        <f t="shared" si="5"/>
        <v>915.91870000000006</v>
      </c>
      <c r="AJ143" s="14">
        <f t="shared" si="65"/>
        <v>289.42292500000002</v>
      </c>
      <c r="AK143" s="159" t="s">
        <v>3144</v>
      </c>
      <c r="AL143" s="160" t="s">
        <v>3148</v>
      </c>
      <c r="AM143" s="20">
        <v>85444200</v>
      </c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</row>
    <row r="144" spans="1:58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/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4">
        <f t="shared" si="4"/>
        <v>0</v>
      </c>
      <c r="AI144" s="14">
        <f t="shared" si="5"/>
        <v>0</v>
      </c>
      <c r="AJ144" s="14">
        <f t="shared" si="65"/>
        <v>0</v>
      </c>
      <c r="AK144" s="13"/>
      <c r="AL144" s="13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</row>
    <row r="145" spans="1:58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4">
        <f t="shared" si="4"/>
        <v>0</v>
      </c>
      <c r="AI145" s="14">
        <f t="shared" si="5"/>
        <v>0</v>
      </c>
      <c r="AJ145" s="14">
        <f t="shared" si="65"/>
        <v>0</v>
      </c>
      <c r="AK145" s="43" t="s">
        <v>39</v>
      </c>
      <c r="AL145" s="13" t="s">
        <v>40</v>
      </c>
      <c r="AM145" s="20">
        <v>85444200</v>
      </c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</row>
    <row r="146" spans="1:58" ht="19.5" customHeight="1">
      <c r="A146" s="37" t="s">
        <v>446</v>
      </c>
      <c r="B146" s="44"/>
      <c r="C146" s="44">
        <v>15</v>
      </c>
      <c r="D146" s="44"/>
      <c r="E146" s="38">
        <f t="shared" si="66"/>
        <v>100</v>
      </c>
      <c r="F146" s="24"/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204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4">
        <f t="shared" si="4"/>
        <v>2119.8745679999997</v>
      </c>
      <c r="AI146" s="14">
        <f t="shared" si="5"/>
        <v>234.83459999999997</v>
      </c>
      <c r="AJ146" s="14">
        <f t="shared" si="65"/>
        <v>74.184600000000003</v>
      </c>
      <c r="AK146" s="43" t="s">
        <v>39</v>
      </c>
      <c r="AL146" s="13" t="s">
        <v>40</v>
      </c>
      <c r="AM146" s="20">
        <v>85444200</v>
      </c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</row>
    <row r="147" spans="1:58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4">
        <f t="shared" si="4"/>
        <v>0</v>
      </c>
      <c r="AI147" s="14">
        <f t="shared" si="5"/>
        <v>0</v>
      </c>
      <c r="AJ147" s="14">
        <f t="shared" si="65"/>
        <v>0</v>
      </c>
      <c r="AK147" s="13"/>
      <c r="AL147" s="13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</row>
    <row r="148" spans="1:58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4">
        <f t="shared" si="4"/>
        <v>403.46802933333345</v>
      </c>
      <c r="AI148" s="14">
        <f t="shared" si="5"/>
        <v>44.694800000000001</v>
      </c>
      <c r="AJ148" s="14">
        <f t="shared" si="65"/>
        <v>14.119133333333334</v>
      </c>
      <c r="AK148" s="43" t="s">
        <v>39</v>
      </c>
      <c r="AL148" s="13" t="s">
        <v>40</v>
      </c>
      <c r="AM148" s="20">
        <v>85444200</v>
      </c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</row>
    <row r="149" spans="1:58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/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4">
        <f t="shared" si="4"/>
        <v>0</v>
      </c>
      <c r="AI149" s="14">
        <f t="shared" si="5"/>
        <v>0</v>
      </c>
      <c r="AJ149" s="14">
        <f t="shared" si="65"/>
        <v>0</v>
      </c>
      <c r="AK149" s="13"/>
      <c r="AL149" s="13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</row>
    <row r="150" spans="1:58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55</v>
      </c>
      <c r="F150" s="39">
        <v>55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90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4">
        <f t="shared" si="4"/>
        <v>905.21100000000001</v>
      </c>
      <c r="AI150" s="14">
        <f t="shared" si="5"/>
        <v>108.75600000000001</v>
      </c>
      <c r="AJ150" s="14">
        <f t="shared" si="65"/>
        <v>34.361999999999995</v>
      </c>
      <c r="AK150" s="154" t="s">
        <v>3144</v>
      </c>
      <c r="AL150" s="155" t="s">
        <v>3148</v>
      </c>
      <c r="AM150" s="20">
        <v>85444200</v>
      </c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</row>
    <row r="151" spans="1:58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4">
        <f t="shared" si="4"/>
        <v>1636.9194999999997</v>
      </c>
      <c r="AI151" s="14">
        <f t="shared" si="5"/>
        <v>196.6635</v>
      </c>
      <c r="AJ151" s="14">
        <f t="shared" si="65"/>
        <v>62.146999999999998</v>
      </c>
      <c r="AK151" s="154" t="s">
        <v>3144</v>
      </c>
      <c r="AL151" s="155" t="s">
        <v>3148</v>
      </c>
      <c r="AM151" s="20">
        <v>85444200</v>
      </c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</row>
    <row r="152" spans="1:58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4">
        <f t="shared" si="4"/>
        <v>4847.1462400000009</v>
      </c>
      <c r="AI152" s="14">
        <f t="shared" si="5"/>
        <v>582.34276</v>
      </c>
      <c r="AJ152" s="14">
        <f t="shared" si="65"/>
        <v>184.01795999999999</v>
      </c>
      <c r="AK152" s="154" t="s">
        <v>3144</v>
      </c>
      <c r="AL152" s="155" t="s">
        <v>3148</v>
      </c>
      <c r="AM152" s="20">
        <v>85444200</v>
      </c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</row>
    <row r="153" spans="1:58" ht="19.5" customHeight="1">
      <c r="A153" s="57" t="s">
        <v>464</v>
      </c>
      <c r="B153" s="44"/>
      <c r="C153" s="44"/>
      <c r="D153" s="44"/>
      <c r="E153" s="38">
        <f t="shared" si="66"/>
        <v>439</v>
      </c>
      <c r="F153" s="39">
        <v>439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491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4">
        <f t="shared" si="4"/>
        <v>5542.9382800000003</v>
      </c>
      <c r="AI153" s="14">
        <f t="shared" si="5"/>
        <v>665.93347999999992</v>
      </c>
      <c r="AJ153" s="14">
        <f t="shared" si="65"/>
        <v>210.43277999999998</v>
      </c>
      <c r="AK153" s="154" t="s">
        <v>3144</v>
      </c>
      <c r="AL153" s="155" t="s">
        <v>3148</v>
      </c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</row>
    <row r="154" spans="1:58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4">
        <f>IFERROR(V154*AE155,0)</f>
        <v>0</v>
      </c>
      <c r="AI154" s="14">
        <f>IFERROR(V154*AF155,0)</f>
        <v>0</v>
      </c>
      <c r="AJ154" s="14">
        <f>IFERROR(V154*AG155,0)</f>
        <v>0</v>
      </c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</row>
    <row r="155" spans="1:58" ht="19.5" customHeight="1">
      <c r="A155" s="60" t="s">
        <v>467</v>
      </c>
      <c r="B155" s="44"/>
      <c r="C155" s="44"/>
      <c r="D155" s="44"/>
      <c r="E155" s="38">
        <f t="shared" si="66"/>
        <v>220</v>
      </c>
      <c r="F155" s="82">
        <v>220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250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4">
        <f t="shared" ref="AH155" si="71">IFERROR(V155*AE155,0)</f>
        <v>4853.66</v>
      </c>
      <c r="AI155" s="14">
        <f t="shared" ref="AI155" si="72">IFERROR(V155*AF155,0)</f>
        <v>583.13</v>
      </c>
      <c r="AJ155" s="14">
        <f t="shared" ref="AJ155" si="73">IFERROR(V155*AG155,0)</f>
        <v>184.27</v>
      </c>
      <c r="AK155" s="154" t="s">
        <v>3144</v>
      </c>
      <c r="AL155" s="155" t="s">
        <v>3148</v>
      </c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</row>
    <row r="156" spans="1:58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4">
        <f t="shared" si="4"/>
        <v>0</v>
      </c>
      <c r="AI156" s="14">
        <f t="shared" si="5"/>
        <v>0</v>
      </c>
      <c r="AJ156" s="14">
        <f t="shared" si="65"/>
        <v>0</v>
      </c>
      <c r="AK156" s="13"/>
      <c r="AL156" s="13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</row>
    <row r="157" spans="1:58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4">
        <f t="shared" si="4"/>
        <v>0</v>
      </c>
      <c r="AI157" s="14">
        <f t="shared" si="5"/>
        <v>0</v>
      </c>
      <c r="AJ157" s="14">
        <f t="shared" si="65"/>
        <v>0</v>
      </c>
      <c r="AK157" s="13"/>
      <c r="AL157" s="13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</row>
    <row r="158" spans="1:58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/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4">
        <f t="shared" si="4"/>
        <v>0</v>
      </c>
      <c r="AI158" s="14">
        <f t="shared" si="5"/>
        <v>0</v>
      </c>
      <c r="AJ158" s="14">
        <f t="shared" si="65"/>
        <v>0</v>
      </c>
      <c r="AK158" s="13"/>
      <c r="AL158" s="13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</row>
    <row r="159" spans="1:58" ht="19.5" customHeight="1">
      <c r="A159" s="57" t="s">
        <v>472</v>
      </c>
      <c r="B159" s="44"/>
      <c r="C159" s="44" t="s">
        <v>156</v>
      </c>
      <c r="D159" s="44"/>
      <c r="E159" s="38">
        <f t="shared" si="66"/>
        <v>148</v>
      </c>
      <c r="F159" s="51">
        <v>148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203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4">
        <f t="shared" si="4"/>
        <v>3403.7619</v>
      </c>
      <c r="AI159" s="14">
        <f t="shared" si="5"/>
        <v>408.93335000000002</v>
      </c>
      <c r="AJ159" s="14">
        <f t="shared" si="65"/>
        <v>129.21965</v>
      </c>
      <c r="AK159" s="159" t="s">
        <v>3144</v>
      </c>
      <c r="AL159" s="160" t="s">
        <v>3148</v>
      </c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</row>
    <row r="160" spans="1:58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4">
        <f t="shared" si="4"/>
        <v>0</v>
      </c>
      <c r="AI160" s="14">
        <f t="shared" si="5"/>
        <v>0</v>
      </c>
      <c r="AJ160" s="14">
        <f t="shared" si="65"/>
        <v>0</v>
      </c>
      <c r="AK160" s="13"/>
      <c r="AL160" s="13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</row>
    <row r="161" spans="1:58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4">
        <f t="shared" si="4"/>
        <v>5401.9359999999997</v>
      </c>
      <c r="AI161" s="14">
        <f t="shared" si="5"/>
        <v>648.99200000000008</v>
      </c>
      <c r="AJ161" s="14">
        <f t="shared" si="65"/>
        <v>205.08800000000002</v>
      </c>
      <c r="AK161" s="159" t="s">
        <v>3144</v>
      </c>
      <c r="AL161" s="160" t="s">
        <v>3148</v>
      </c>
      <c r="AM161" s="20">
        <v>85444200</v>
      </c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</row>
    <row r="162" spans="1:58" ht="19.5" customHeight="1">
      <c r="A162" s="83"/>
      <c r="B162" s="44"/>
      <c r="C162" s="44" t="s">
        <v>42</v>
      </c>
      <c r="D162" s="44"/>
      <c r="E162" s="38"/>
      <c r="F162" s="72"/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4">
        <f t="shared" si="4"/>
        <v>0</v>
      </c>
      <c r="AI162" s="14">
        <f t="shared" si="5"/>
        <v>0</v>
      </c>
      <c r="AJ162" s="14">
        <f t="shared" ref="AJ162:AJ193" si="74">IFERROR(V162*AG162,0)</f>
        <v>0</v>
      </c>
      <c r="AK162" s="13"/>
      <c r="AL162" s="13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</row>
    <row r="163" spans="1:58" ht="19.5" customHeight="1">
      <c r="A163" s="83"/>
      <c r="B163" s="44"/>
      <c r="C163" s="44" t="s">
        <v>42</v>
      </c>
      <c r="D163" s="44"/>
      <c r="E163" s="38"/>
      <c r="F163" s="72"/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4">
        <f t="shared" si="4"/>
        <v>0</v>
      </c>
      <c r="AI163" s="14">
        <f t="shared" si="5"/>
        <v>0</v>
      </c>
      <c r="AJ163" s="14">
        <f t="shared" si="74"/>
        <v>0</v>
      </c>
      <c r="AK163" s="13"/>
      <c r="AL163" s="13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</row>
    <row r="164" spans="1:58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/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4">
        <f t="shared" si="4"/>
        <v>0</v>
      </c>
      <c r="AI164" s="14">
        <f t="shared" si="5"/>
        <v>0</v>
      </c>
      <c r="AJ164" s="14">
        <f t="shared" si="74"/>
        <v>0</v>
      </c>
      <c r="AK164" s="13"/>
      <c r="AL164" s="13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</row>
    <row r="165" spans="1:58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4">
        <f t="shared" si="4"/>
        <v>1860.1686533333336</v>
      </c>
      <c r="AI165" s="14">
        <f t="shared" si="5"/>
        <v>206.06133333333332</v>
      </c>
      <c r="AJ165" s="14">
        <f t="shared" si="74"/>
        <v>0</v>
      </c>
      <c r="AK165" s="43" t="s">
        <v>39</v>
      </c>
      <c r="AL165" s="13" t="s">
        <v>40</v>
      </c>
      <c r="AM165" s="20">
        <v>85444200</v>
      </c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</row>
    <row r="166" spans="1:58" ht="19.5" customHeight="1">
      <c r="A166" s="83" t="s">
        <v>479</v>
      </c>
      <c r="B166" s="44"/>
      <c r="C166" s="44"/>
      <c r="D166" s="44"/>
      <c r="E166" s="38"/>
      <c r="F166" s="72"/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4">
        <f t="shared" si="4"/>
        <v>0</v>
      </c>
      <c r="AI166" s="14">
        <f t="shared" si="5"/>
        <v>0</v>
      </c>
      <c r="AJ166" s="14">
        <f t="shared" si="74"/>
        <v>0</v>
      </c>
      <c r="AK166" s="13"/>
      <c r="AL166" s="13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</row>
    <row r="167" spans="1:58" ht="19.5" customHeight="1">
      <c r="A167" s="37" t="s">
        <v>480</v>
      </c>
      <c r="B167" s="44"/>
      <c r="C167" s="44"/>
      <c r="D167" s="44"/>
      <c r="E167" s="38">
        <f t="shared" ref="E167:E169" si="78">F167+I167</f>
        <v>150</v>
      </c>
      <c r="F167" s="51">
        <v>150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172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4">
        <f t="shared" si="4"/>
        <v>1587.4109333333333</v>
      </c>
      <c r="AI167" s="14">
        <f t="shared" si="5"/>
        <v>190.71360000000001</v>
      </c>
      <c r="AJ167" s="14">
        <f t="shared" si="74"/>
        <v>60.268799999999999</v>
      </c>
      <c r="AK167" s="159" t="s">
        <v>3144</v>
      </c>
      <c r="AL167" s="160" t="s">
        <v>3148</v>
      </c>
      <c r="AM167" s="20">
        <v>85444200</v>
      </c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</row>
    <row r="168" spans="1:58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4">
        <f t="shared" si="4"/>
        <v>3117.0720000000001</v>
      </c>
      <c r="AI168" s="14">
        <f t="shared" si="5"/>
        <v>374.48879999999997</v>
      </c>
      <c r="AJ168" s="14">
        <f t="shared" si="74"/>
        <v>118.33919999999999</v>
      </c>
      <c r="AK168" s="159" t="s">
        <v>3144</v>
      </c>
      <c r="AL168" s="160" t="s">
        <v>3148</v>
      </c>
      <c r="AM168" s="20">
        <v>85444200</v>
      </c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</row>
    <row r="169" spans="1:58" ht="19.5" customHeight="1">
      <c r="A169" s="60" t="s">
        <v>486</v>
      </c>
      <c r="B169" s="44"/>
      <c r="C169" s="44">
        <v>15</v>
      </c>
      <c r="D169" s="44"/>
      <c r="E169" s="38">
        <f t="shared" si="78"/>
        <v>380</v>
      </c>
      <c r="F169" s="51">
        <v>5</v>
      </c>
      <c r="G169" s="13">
        <v>3</v>
      </c>
      <c r="H169" s="25">
        <v>125</v>
      </c>
      <c r="I169" s="26">
        <f t="shared" si="76"/>
        <v>375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380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4">
        <f t="shared" si="4"/>
        <v>3948.7973599999991</v>
      </c>
      <c r="AI169" s="14">
        <f t="shared" si="5"/>
        <v>437.4332</v>
      </c>
      <c r="AJ169" s="14">
        <f t="shared" si="74"/>
        <v>0</v>
      </c>
      <c r="AK169" s="43" t="s">
        <v>39</v>
      </c>
      <c r="AL169" s="13" t="s">
        <v>40</v>
      </c>
      <c r="AM169" s="20">
        <v>85444200</v>
      </c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</row>
    <row r="170" spans="1:58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400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455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4">
        <f t="shared" si="4"/>
        <v>5628.0656250000002</v>
      </c>
      <c r="AI170" s="14">
        <f t="shared" si="5"/>
        <v>676.1641249999999</v>
      </c>
      <c r="AJ170" s="14">
        <f t="shared" si="74"/>
        <v>213.66800000000001</v>
      </c>
      <c r="AK170" s="154" t="s">
        <v>3144</v>
      </c>
      <c r="AL170" s="155" t="s">
        <v>3148</v>
      </c>
      <c r="AM170" s="20">
        <v>85444200</v>
      </c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</row>
    <row r="171" spans="1:58" ht="19.5" customHeight="1">
      <c r="A171" s="83" t="s">
        <v>492</v>
      </c>
      <c r="B171" s="44"/>
      <c r="C171" s="44" t="s">
        <v>42</v>
      </c>
      <c r="D171" s="44"/>
      <c r="E171" s="38"/>
      <c r="F171" s="51"/>
      <c r="G171" s="13"/>
      <c r="H171" s="25" t="s">
        <v>42</v>
      </c>
      <c r="I171" s="26"/>
      <c r="J171" s="45" t="s">
        <v>493</v>
      </c>
      <c r="K171" s="30" t="s">
        <v>3161</v>
      </c>
      <c r="L171" s="29"/>
      <c r="M171" s="30" t="s">
        <v>3161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4">
        <f t="shared" si="4"/>
        <v>0</v>
      </c>
      <c r="AI171" s="14">
        <f t="shared" si="5"/>
        <v>0</v>
      </c>
      <c r="AJ171" s="14">
        <f t="shared" si="74"/>
        <v>0</v>
      </c>
      <c r="AK171" s="13"/>
      <c r="AL171" s="13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</row>
    <row r="172" spans="1:58" ht="19.5" customHeight="1">
      <c r="A172" s="84" t="s">
        <v>494</v>
      </c>
      <c r="B172" s="44"/>
      <c r="C172" s="44"/>
      <c r="D172" s="44"/>
      <c r="E172" s="38">
        <f>F172+I172</f>
        <v>179</v>
      </c>
      <c r="F172" s="72">
        <v>179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18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197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4">
        <f t="shared" si="4"/>
        <v>5403.6706000000004</v>
      </c>
      <c r="AI172" s="14">
        <f t="shared" si="5"/>
        <v>649.20365000000004</v>
      </c>
      <c r="AJ172" s="14">
        <f t="shared" si="74"/>
        <v>205.14595</v>
      </c>
      <c r="AK172" s="159" t="s">
        <v>3144</v>
      </c>
      <c r="AL172" s="160" t="s">
        <v>3148</v>
      </c>
      <c r="AM172" s="20">
        <v>85444200</v>
      </c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</row>
    <row r="173" spans="1:58" ht="19.5" customHeight="1">
      <c r="A173" s="84" t="s">
        <v>495</v>
      </c>
      <c r="B173" s="44"/>
      <c r="C173" s="44" t="s">
        <v>42</v>
      </c>
      <c r="D173" s="44"/>
      <c r="E173" s="38"/>
      <c r="F173" s="24"/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79">I173+F173+S173+T173+U173</f>
        <v>9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4">
        <f t="shared" si="4"/>
        <v>0</v>
      </c>
      <c r="AI173" s="14">
        <f t="shared" si="5"/>
        <v>0</v>
      </c>
      <c r="AJ173" s="14">
        <f t="shared" si="74"/>
        <v>0</v>
      </c>
      <c r="AK173" s="13"/>
      <c r="AL173" s="13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</row>
    <row r="174" spans="1:58" ht="19.5" customHeight="1">
      <c r="A174" s="84" t="s">
        <v>498</v>
      </c>
      <c r="B174" s="44"/>
      <c r="C174" s="44"/>
      <c r="D174" s="44"/>
      <c r="E174" s="38">
        <f t="shared" ref="E174:E180" si="80">F174+I174</f>
        <v>0</v>
      </c>
      <c r="F174" s="24"/>
      <c r="G174" s="13"/>
      <c r="H174" s="25"/>
      <c r="I174" s="26">
        <f t="shared" ref="I174:I180" si="81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79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4">
        <f t="shared" si="4"/>
        <v>0</v>
      </c>
      <c r="AI174" s="14">
        <f t="shared" si="5"/>
        <v>0</v>
      </c>
      <c r="AJ174" s="14">
        <f t="shared" si="74"/>
        <v>0</v>
      </c>
      <c r="AK174" s="13"/>
      <c r="AL174" s="13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</row>
    <row r="175" spans="1:58" ht="19.5" customHeight="1">
      <c r="A175" s="83" t="s">
        <v>500</v>
      </c>
      <c r="B175" s="44"/>
      <c r="C175" s="44"/>
      <c r="D175" s="44"/>
      <c r="E175" s="38">
        <f t="shared" si="80"/>
        <v>0</v>
      </c>
      <c r="F175" s="24"/>
      <c r="G175" s="13"/>
      <c r="H175" s="25"/>
      <c r="I175" s="26">
        <f t="shared" si="81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79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4">
        <f t="shared" si="4"/>
        <v>0</v>
      </c>
      <c r="AI175" s="14">
        <f t="shared" si="5"/>
        <v>0</v>
      </c>
      <c r="AJ175" s="14">
        <f t="shared" si="74"/>
        <v>0</v>
      </c>
      <c r="AK175" s="13"/>
      <c r="AL175" s="13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</row>
    <row r="176" spans="1:58" ht="19.5" customHeight="1">
      <c r="A176" s="37" t="s">
        <v>501</v>
      </c>
      <c r="B176" s="44"/>
      <c r="C176" s="44"/>
      <c r="D176" s="44"/>
      <c r="E176" s="38">
        <f t="shared" si="80"/>
        <v>0</v>
      </c>
      <c r="F176" s="24"/>
      <c r="G176" s="13"/>
      <c r="H176" s="25"/>
      <c r="I176" s="26">
        <f t="shared" si="81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79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4">
        <f t="shared" si="4"/>
        <v>0</v>
      </c>
      <c r="AI176" s="14">
        <f t="shared" si="5"/>
        <v>0</v>
      </c>
      <c r="AJ176" s="14">
        <f t="shared" si="74"/>
        <v>0</v>
      </c>
      <c r="AK176" s="13"/>
      <c r="AL176" s="13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</row>
    <row r="177" spans="1:58" ht="19.5" customHeight="1">
      <c r="A177" s="37" t="s">
        <v>502</v>
      </c>
      <c r="B177" s="44"/>
      <c r="C177" s="44"/>
      <c r="D177" s="44"/>
      <c r="E177" s="38">
        <f t="shared" si="80"/>
        <v>0</v>
      </c>
      <c r="F177" s="24"/>
      <c r="G177" s="13"/>
      <c r="H177" s="25"/>
      <c r="I177" s="26">
        <f t="shared" si="81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79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4">
        <f t="shared" si="4"/>
        <v>0</v>
      </c>
      <c r="AI177" s="14">
        <f t="shared" si="5"/>
        <v>0</v>
      </c>
      <c r="AJ177" s="14">
        <f t="shared" si="74"/>
        <v>0</v>
      </c>
      <c r="AK177" s="13"/>
      <c r="AL177" s="13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</row>
    <row r="178" spans="1:58" ht="19.5" customHeight="1">
      <c r="A178" s="57" t="s">
        <v>504</v>
      </c>
      <c r="B178" s="44"/>
      <c r="C178" s="44"/>
      <c r="D178" s="44"/>
      <c r="E178" s="38">
        <f t="shared" si="80"/>
        <v>0</v>
      </c>
      <c r="F178" s="24"/>
      <c r="G178" s="13"/>
      <c r="H178" s="25"/>
      <c r="I178" s="26">
        <f t="shared" si="81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79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4">
        <f t="shared" si="4"/>
        <v>0</v>
      </c>
      <c r="AI178" s="14">
        <f t="shared" si="5"/>
        <v>0</v>
      </c>
      <c r="AJ178" s="14">
        <f t="shared" si="74"/>
        <v>0</v>
      </c>
      <c r="AK178" s="13"/>
      <c r="AL178" s="13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</row>
    <row r="179" spans="1:58" ht="19.5" customHeight="1">
      <c r="A179" s="60" t="s">
        <v>506</v>
      </c>
      <c r="B179" s="44"/>
      <c r="C179" s="44"/>
      <c r="D179" s="44"/>
      <c r="E179" s="38">
        <f t="shared" si="80"/>
        <v>0</v>
      </c>
      <c r="F179" s="24"/>
      <c r="G179" s="13"/>
      <c r="H179" s="25"/>
      <c r="I179" s="26">
        <f t="shared" si="81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79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4">
        <f t="shared" si="4"/>
        <v>0</v>
      </c>
      <c r="AI179" s="14">
        <f t="shared" si="5"/>
        <v>0</v>
      </c>
      <c r="AJ179" s="14">
        <f t="shared" si="74"/>
        <v>0</v>
      </c>
      <c r="AK179" s="13"/>
      <c r="AL179" s="13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</row>
    <row r="180" spans="1:58" ht="19.5" customHeight="1">
      <c r="A180" s="57" t="s">
        <v>509</v>
      </c>
      <c r="B180" s="44"/>
      <c r="C180" s="44"/>
      <c r="D180" s="44"/>
      <c r="E180" s="38">
        <f t="shared" si="80"/>
        <v>0</v>
      </c>
      <c r="F180" s="24"/>
      <c r="G180" s="13"/>
      <c r="H180" s="25"/>
      <c r="I180" s="26">
        <f t="shared" si="81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79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4">
        <f t="shared" si="4"/>
        <v>0</v>
      </c>
      <c r="AI180" s="14">
        <f t="shared" si="5"/>
        <v>0</v>
      </c>
      <c r="AJ180" s="14">
        <f t="shared" si="74"/>
        <v>0</v>
      </c>
      <c r="AK180" s="13"/>
      <c r="AL180" s="13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</row>
    <row r="181" spans="1:58" ht="19.5" customHeight="1">
      <c r="A181" s="83" t="s">
        <v>511</v>
      </c>
      <c r="B181" s="44"/>
      <c r="C181" s="44" t="s">
        <v>42</v>
      </c>
      <c r="D181" s="44"/>
      <c r="E181" s="38"/>
      <c r="F181" s="24"/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79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4">
        <f t="shared" si="4"/>
        <v>0</v>
      </c>
      <c r="AI181" s="14">
        <f t="shared" si="5"/>
        <v>0</v>
      </c>
      <c r="AJ181" s="14">
        <f t="shared" si="74"/>
        <v>0</v>
      </c>
      <c r="AK181" s="13"/>
      <c r="AL181" s="13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</row>
    <row r="182" spans="1:58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79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4">
        <f t="shared" si="4"/>
        <v>627.61599999999999</v>
      </c>
      <c r="AI182" s="14">
        <f t="shared" si="5"/>
        <v>75.316999999999993</v>
      </c>
      <c r="AJ182" s="14">
        <f t="shared" si="74"/>
        <v>23.815000000000001</v>
      </c>
      <c r="AK182" s="146" t="s">
        <v>84</v>
      </c>
      <c r="AL182" s="13" t="s">
        <v>85</v>
      </c>
      <c r="AM182" s="20">
        <v>85444200</v>
      </c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</row>
    <row r="183" spans="1:58" ht="19.5" customHeight="1">
      <c r="A183" s="37" t="s">
        <v>516</v>
      </c>
      <c r="B183" s="44"/>
      <c r="C183" s="44" t="s">
        <v>42</v>
      </c>
      <c r="D183" s="44"/>
      <c r="E183" s="38"/>
      <c r="F183" s="72"/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79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4">
        <f>IFERROR(V183*AE184,0)</f>
        <v>0</v>
      </c>
      <c r="AI183" s="14">
        <f>IFERROR(V183*AF184,0)</f>
        <v>0</v>
      </c>
      <c r="AJ183" s="14">
        <f t="shared" si="74"/>
        <v>0</v>
      </c>
      <c r="AK183" s="13"/>
      <c r="AL183" s="13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</row>
    <row r="184" spans="1:58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79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4">
        <f t="shared" ref="AH184:AH288" si="82">IFERROR(V184*AE184,0)</f>
        <v>382.45799999999997</v>
      </c>
      <c r="AI184" s="14">
        <f t="shared" ref="AI184:AI288" si="83">IFERROR(V184*AF184,0)</f>
        <v>45.893999999999991</v>
      </c>
      <c r="AJ184" s="14">
        <f t="shared" si="74"/>
        <v>14.510999999999999</v>
      </c>
      <c r="AK184" s="146" t="s">
        <v>84</v>
      </c>
      <c r="AL184" s="13" t="s">
        <v>85</v>
      </c>
      <c r="AM184" s="20">
        <v>85444200</v>
      </c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</row>
    <row r="185" spans="1:58" ht="19.5" customHeight="1">
      <c r="A185" s="54" t="s">
        <v>522</v>
      </c>
      <c r="B185" s="44"/>
      <c r="C185" s="44" t="s">
        <v>42</v>
      </c>
      <c r="D185" s="44"/>
      <c r="E185" s="38"/>
      <c r="F185" s="72"/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79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4">
        <f t="shared" si="82"/>
        <v>0</v>
      </c>
      <c r="AI185" s="14">
        <f t="shared" si="83"/>
        <v>0</v>
      </c>
      <c r="AJ185" s="14">
        <f t="shared" si="74"/>
        <v>0</v>
      </c>
      <c r="AK185" s="13"/>
      <c r="AL185" s="13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</row>
    <row r="186" spans="1:58" ht="19.5" customHeight="1">
      <c r="A186" s="57" t="s">
        <v>524</v>
      </c>
      <c r="B186" s="44"/>
      <c r="C186" s="44">
        <v>15</v>
      </c>
      <c r="D186" s="44"/>
      <c r="E186" s="38">
        <f>F186+I186</f>
        <v>0</v>
      </c>
      <c r="F186" s="51">
        <v>0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79"/>
        <v>49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4">
        <f t="shared" si="82"/>
        <v>538.64259400000003</v>
      </c>
      <c r="AI186" s="14">
        <f t="shared" si="83"/>
        <v>59.669750000000008</v>
      </c>
      <c r="AJ186" s="14">
        <f t="shared" si="74"/>
        <v>18.847850000000001</v>
      </c>
      <c r="AK186" s="13" t="s">
        <v>39</v>
      </c>
      <c r="AL186" s="13" t="s">
        <v>40</v>
      </c>
      <c r="AM186" s="20">
        <v>85444200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</row>
    <row r="187" spans="1:58" ht="19.5" customHeight="1">
      <c r="A187" s="60" t="s">
        <v>528</v>
      </c>
      <c r="B187" s="44"/>
      <c r="C187" s="44" t="s">
        <v>42</v>
      </c>
      <c r="D187" s="44"/>
      <c r="E187" s="38"/>
      <c r="F187" s="72"/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79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4">
        <f t="shared" si="82"/>
        <v>0</v>
      </c>
      <c r="AI187" s="14">
        <f t="shared" si="83"/>
        <v>0</v>
      </c>
      <c r="AJ187" s="14">
        <f t="shared" si="74"/>
        <v>0</v>
      </c>
      <c r="AK187" s="13"/>
      <c r="AL187" s="13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</row>
    <row r="188" spans="1:58" ht="19.5" customHeight="1">
      <c r="A188" s="57" t="s">
        <v>530</v>
      </c>
      <c r="B188" s="44"/>
      <c r="C188" s="44">
        <v>15</v>
      </c>
      <c r="D188" s="44"/>
      <c r="E188" s="38">
        <f t="shared" ref="E188:E196" si="84">F188+I188</f>
        <v>17</v>
      </c>
      <c r="F188" s="51">
        <v>17</v>
      </c>
      <c r="G188" s="13">
        <v>0</v>
      </c>
      <c r="H188" s="25">
        <v>70</v>
      </c>
      <c r="I188" s="26">
        <f t="shared" ref="I188:I213" si="85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79"/>
        <v>46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4">
        <f t="shared" si="82"/>
        <v>636.03280000000007</v>
      </c>
      <c r="AI188" s="14">
        <f t="shared" si="83"/>
        <v>70.457542857142855</v>
      </c>
      <c r="AJ188" s="14">
        <f t="shared" si="74"/>
        <v>22.256114285714286</v>
      </c>
      <c r="AK188" s="13" t="s">
        <v>39</v>
      </c>
      <c r="AL188" s="13" t="s">
        <v>40</v>
      </c>
      <c r="AM188" s="20">
        <v>85444200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</row>
    <row r="189" spans="1:58" ht="19.5" customHeight="1">
      <c r="A189" s="86" t="s">
        <v>533</v>
      </c>
      <c r="B189" s="62"/>
      <c r="C189" s="62"/>
      <c r="D189" s="62"/>
      <c r="E189" s="38">
        <f t="shared" si="84"/>
        <v>48</v>
      </c>
      <c r="F189" s="72">
        <v>48</v>
      </c>
      <c r="G189" s="63"/>
      <c r="H189" s="25"/>
      <c r="I189" s="26">
        <f t="shared" si="85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79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4">
        <f t="shared" si="82"/>
        <v>0</v>
      </c>
      <c r="AI189" s="14">
        <f t="shared" si="83"/>
        <v>0</v>
      </c>
      <c r="AJ189" s="14">
        <f t="shared" si="74"/>
        <v>0</v>
      </c>
      <c r="AK189" s="13"/>
      <c r="AL189" s="13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</row>
    <row r="190" spans="1:58" ht="19.5" customHeight="1">
      <c r="A190" s="57" t="s">
        <v>534</v>
      </c>
      <c r="B190" s="44"/>
      <c r="C190" s="44"/>
      <c r="D190" s="44"/>
      <c r="E190" s="38">
        <f t="shared" si="84"/>
        <v>126</v>
      </c>
      <c r="F190" s="24">
        <v>126</v>
      </c>
      <c r="G190" s="13"/>
      <c r="H190" s="25"/>
      <c r="I190" s="26">
        <f t="shared" si="85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79"/>
        <v>145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4">
        <f t="shared" si="82"/>
        <v>2187.4313333333334</v>
      </c>
      <c r="AI190" s="14">
        <f t="shared" si="83"/>
        <v>262.798</v>
      </c>
      <c r="AJ190" s="14">
        <f t="shared" si="74"/>
        <v>83.046333333333337</v>
      </c>
      <c r="AK190" s="154" t="s">
        <v>3144</v>
      </c>
      <c r="AL190" s="155" t="s">
        <v>3148</v>
      </c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</row>
    <row r="191" spans="1:58" ht="19.5" customHeight="1">
      <c r="A191" s="57" t="s">
        <v>536</v>
      </c>
      <c r="B191" s="44"/>
      <c r="C191" s="44"/>
      <c r="D191" s="44"/>
      <c r="E191" s="38">
        <f t="shared" si="84"/>
        <v>218</v>
      </c>
      <c r="F191" s="39">
        <v>218</v>
      </c>
      <c r="G191" s="13"/>
      <c r="H191" s="25"/>
      <c r="I191" s="26">
        <f t="shared" si="85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79"/>
        <v>265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4">
        <f t="shared" si="82"/>
        <v>4848.8215999999993</v>
      </c>
      <c r="AI191" s="14">
        <f t="shared" si="83"/>
        <v>582.54420000000005</v>
      </c>
      <c r="AJ191" s="14">
        <f t="shared" si="74"/>
        <v>184.0796</v>
      </c>
      <c r="AK191" s="154" t="s">
        <v>3144</v>
      </c>
      <c r="AL191" s="155" t="s">
        <v>3148</v>
      </c>
      <c r="AM191" s="20">
        <v>85444200</v>
      </c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</row>
    <row r="192" spans="1:58" ht="19.5" customHeight="1">
      <c r="A192" s="60" t="s">
        <v>538</v>
      </c>
      <c r="B192" s="44"/>
      <c r="C192" s="44"/>
      <c r="D192" s="44"/>
      <c r="E192" s="38">
        <f t="shared" si="84"/>
        <v>300</v>
      </c>
      <c r="F192" s="24">
        <v>300</v>
      </c>
      <c r="G192" s="13"/>
      <c r="H192" s="25"/>
      <c r="I192" s="26">
        <f t="shared" si="85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79"/>
        <v>347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4">
        <f t="shared" si="82"/>
        <v>7810.3255714285715</v>
      </c>
      <c r="AI192" s="14">
        <f t="shared" si="83"/>
        <v>938.34748571428577</v>
      </c>
      <c r="AJ192" s="14">
        <f t="shared" si="74"/>
        <v>296.51645714285712</v>
      </c>
      <c r="AK192" s="154" t="s">
        <v>3144</v>
      </c>
      <c r="AL192" s="155" t="s">
        <v>3148</v>
      </c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</row>
    <row r="193" spans="1:58" ht="19.5" customHeight="1">
      <c r="A193" s="87" t="s">
        <v>539</v>
      </c>
      <c r="B193" s="62"/>
      <c r="C193" s="62"/>
      <c r="D193" s="62"/>
      <c r="E193" s="38">
        <f t="shared" si="84"/>
        <v>0</v>
      </c>
      <c r="F193" s="24"/>
      <c r="G193" s="63"/>
      <c r="H193" s="25"/>
      <c r="I193" s="26">
        <f t="shared" si="85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79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4">
        <f t="shared" si="82"/>
        <v>0</v>
      </c>
      <c r="AI193" s="14">
        <f t="shared" si="83"/>
        <v>0</v>
      </c>
      <c r="AJ193" s="14">
        <f t="shared" si="74"/>
        <v>0</v>
      </c>
      <c r="AK193" s="13"/>
      <c r="AL193" s="13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</row>
    <row r="194" spans="1:58" ht="19.5" customHeight="1">
      <c r="A194" s="57" t="s">
        <v>540</v>
      </c>
      <c r="B194" s="44"/>
      <c r="C194" s="44"/>
      <c r="D194" s="44"/>
      <c r="E194" s="38">
        <f t="shared" si="84"/>
        <v>0</v>
      </c>
      <c r="F194" s="39">
        <v>0</v>
      </c>
      <c r="G194" s="13"/>
      <c r="H194" s="25"/>
      <c r="I194" s="26">
        <f t="shared" si="85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79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4">
        <f>IFERROR(V194*AE195,0)</f>
        <v>1125.4155000000001</v>
      </c>
      <c r="AI194" s="14">
        <f>IFERROR(V194*AF195,0)</f>
        <v>135.21200000000002</v>
      </c>
      <c r="AJ194" s="14">
        <f>IFERROR(V194*AG195,0)</f>
        <v>42.724000000000004</v>
      </c>
      <c r="AM194" s="20">
        <v>85444200</v>
      </c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</row>
    <row r="195" spans="1:58" ht="19.5" customHeight="1">
      <c r="A195" s="57" t="s">
        <v>542</v>
      </c>
      <c r="B195" s="44"/>
      <c r="C195" s="44" t="s">
        <v>334</v>
      </c>
      <c r="D195" s="44"/>
      <c r="E195" s="38">
        <f t="shared" si="84"/>
        <v>72</v>
      </c>
      <c r="F195" s="24">
        <v>72</v>
      </c>
      <c r="G195" s="13"/>
      <c r="H195" s="25"/>
      <c r="I195" s="26">
        <f t="shared" si="85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79"/>
        <v>92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4">
        <f t="shared" si="82"/>
        <v>1882.5131999999999</v>
      </c>
      <c r="AI195" s="14">
        <f t="shared" si="83"/>
        <v>226.17280000000002</v>
      </c>
      <c r="AJ195" s="14">
        <f t="shared" ref="AJ195:AJ205" si="86">IFERROR(V195*AG195,0)</f>
        <v>71.465600000000009</v>
      </c>
      <c r="AK195" s="154" t="s">
        <v>3144</v>
      </c>
      <c r="AL195" s="155" t="s">
        <v>3148</v>
      </c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</row>
    <row r="196" spans="1:58" ht="19.5" customHeight="1">
      <c r="A196" s="88" t="s">
        <v>546</v>
      </c>
      <c r="B196" s="62"/>
      <c r="C196" s="62"/>
      <c r="D196" s="62"/>
      <c r="E196" s="38">
        <f t="shared" si="84"/>
        <v>18</v>
      </c>
      <c r="F196" s="24">
        <v>18</v>
      </c>
      <c r="G196" s="63"/>
      <c r="H196" s="25"/>
      <c r="I196" s="26">
        <f t="shared" si="85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79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4">
        <f t="shared" si="82"/>
        <v>934.37975999999992</v>
      </c>
      <c r="AI196" s="14">
        <f t="shared" si="83"/>
        <v>103.506</v>
      </c>
      <c r="AJ196" s="14">
        <f t="shared" si="86"/>
        <v>103.506</v>
      </c>
      <c r="AK196" s="13" t="s">
        <v>39</v>
      </c>
      <c r="AL196" s="13" t="s">
        <v>40</v>
      </c>
      <c r="AM196" s="20">
        <v>85444200</v>
      </c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</row>
    <row r="197" spans="1:58" ht="19.5" customHeight="1">
      <c r="A197" s="86" t="s">
        <v>549</v>
      </c>
      <c r="B197" s="62"/>
      <c r="C197" s="62" t="s">
        <v>42</v>
      </c>
      <c r="D197" s="62"/>
      <c r="E197" s="38"/>
      <c r="F197" s="24"/>
      <c r="G197" s="63"/>
      <c r="H197" s="25"/>
      <c r="I197" s="26">
        <f t="shared" si="85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79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4">
        <f t="shared" si="82"/>
        <v>0</v>
      </c>
      <c r="AI197" s="14">
        <f t="shared" si="83"/>
        <v>0</v>
      </c>
      <c r="AJ197" s="14">
        <f t="shared" si="86"/>
        <v>0</v>
      </c>
      <c r="AK197" s="13"/>
      <c r="AL197" s="13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</row>
    <row r="198" spans="1:58" ht="19.5" customHeight="1">
      <c r="A198" s="87"/>
      <c r="B198" s="62"/>
      <c r="C198" s="62"/>
      <c r="D198" s="62"/>
      <c r="E198" s="38">
        <f t="shared" ref="E198:E213" si="87">F198+I198</f>
        <v>0</v>
      </c>
      <c r="F198" s="24"/>
      <c r="G198" s="63"/>
      <c r="H198" s="25"/>
      <c r="I198" s="26">
        <f t="shared" si="85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79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4">
        <f t="shared" si="82"/>
        <v>0</v>
      </c>
      <c r="AI198" s="14">
        <f t="shared" si="83"/>
        <v>0</v>
      </c>
      <c r="AJ198" s="14">
        <f t="shared" si="86"/>
        <v>0</v>
      </c>
      <c r="AK198" s="13"/>
      <c r="AL198" s="13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</row>
    <row r="199" spans="1:58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7"/>
        <v>0</v>
      </c>
      <c r="F199" s="24"/>
      <c r="G199" s="63"/>
      <c r="H199" s="25"/>
      <c r="I199" s="26">
        <f t="shared" si="85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79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4">
        <f t="shared" si="82"/>
        <v>0</v>
      </c>
      <c r="AI199" s="14">
        <f t="shared" si="83"/>
        <v>0</v>
      </c>
      <c r="AJ199" s="14">
        <f t="shared" si="86"/>
        <v>0</v>
      </c>
      <c r="AK199" s="13"/>
      <c r="AL199" s="13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</row>
    <row r="200" spans="1:58" ht="19.5" customHeight="1">
      <c r="A200" s="89" t="s">
        <v>3153</v>
      </c>
      <c r="B200" s="62"/>
      <c r="C200" s="62"/>
      <c r="D200" s="62"/>
      <c r="E200" s="24">
        <v>5000</v>
      </c>
      <c r="F200" s="24">
        <v>5000</v>
      </c>
      <c r="G200" s="63"/>
      <c r="H200" s="25"/>
      <c r="I200" s="26"/>
      <c r="J200" s="27"/>
      <c r="K200" s="28"/>
      <c r="L200" s="29"/>
      <c r="M200" s="30" t="s">
        <v>3185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79"/>
        <v>5000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4">
        <f t="shared" ref="AH200" si="88">IFERROR(V200*AE200,0)</f>
        <v>20450</v>
      </c>
      <c r="AI200" s="14">
        <f t="shared" ref="AI200" si="89">IFERROR(V200*AF200,0)</f>
        <v>3700</v>
      </c>
      <c r="AJ200" s="14">
        <f t="shared" si="86"/>
        <v>1350</v>
      </c>
      <c r="AK200" s="154" t="s">
        <v>3144</v>
      </c>
      <c r="AL200" s="155" t="s">
        <v>3148</v>
      </c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</row>
    <row r="201" spans="1:58" ht="19.5" customHeight="1">
      <c r="A201" s="89" t="s">
        <v>3152</v>
      </c>
      <c r="B201" s="62"/>
      <c r="C201" s="62"/>
      <c r="D201" s="62"/>
      <c r="E201" s="24">
        <v>5000</v>
      </c>
      <c r="F201" s="24">
        <v>5000</v>
      </c>
      <c r="G201" s="63"/>
      <c r="H201" s="25"/>
      <c r="I201" s="26"/>
      <c r="J201" s="27"/>
      <c r="K201" s="28"/>
      <c r="L201" s="29"/>
      <c r="M201" s="30" t="s">
        <v>3186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79"/>
        <v>5000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4">
        <f t="shared" si="82"/>
        <v>29950</v>
      </c>
      <c r="AI201" s="14">
        <f t="shared" si="83"/>
        <v>5400</v>
      </c>
      <c r="AJ201" s="14">
        <f t="shared" si="86"/>
        <v>2000</v>
      </c>
      <c r="AK201" s="154" t="s">
        <v>3144</v>
      </c>
      <c r="AL201" s="155" t="s">
        <v>3148</v>
      </c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</row>
    <row r="202" spans="1:58" ht="19.5" customHeight="1">
      <c r="A202" s="89" t="s">
        <v>3143</v>
      </c>
      <c r="B202" s="62"/>
      <c r="C202" s="62"/>
      <c r="D202" s="62"/>
      <c r="E202" s="38">
        <f t="shared" si="87"/>
        <v>5000</v>
      </c>
      <c r="F202" s="24">
        <v>5000</v>
      </c>
      <c r="G202" s="63"/>
      <c r="H202" s="25"/>
      <c r="I202" s="26"/>
      <c r="J202" s="27"/>
      <c r="K202" s="28"/>
      <c r="L202" s="29"/>
      <c r="M202" s="30" t="s">
        <v>3187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79"/>
        <v>5000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4">
        <f t="shared" si="82"/>
        <v>3650</v>
      </c>
      <c r="AI202" s="14">
        <f t="shared" si="83"/>
        <v>650</v>
      </c>
      <c r="AJ202" s="14">
        <f t="shared" si="86"/>
        <v>250</v>
      </c>
      <c r="AK202" s="13" t="s">
        <v>3144</v>
      </c>
      <c r="AL202" s="152">
        <v>45999</v>
      </c>
      <c r="AM202" s="20">
        <v>39232190</v>
      </c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</row>
    <row r="203" spans="1:58" ht="19.5" customHeight="1">
      <c r="A203" s="89" t="s">
        <v>3154</v>
      </c>
      <c r="B203" s="62"/>
      <c r="C203" s="62"/>
      <c r="D203" s="62"/>
      <c r="E203" s="38">
        <f t="shared" si="87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79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4">
        <f t="shared" ref="AH203" si="90">IFERROR(V203*AE203,0)</f>
        <v>5449.1399999999994</v>
      </c>
      <c r="AI203" s="14">
        <f t="shared" ref="AI203" si="91">IFERROR(V203*AF203,0)</f>
        <v>654.66999999999996</v>
      </c>
      <c r="AJ203" s="14">
        <f t="shared" si="86"/>
        <v>206.87</v>
      </c>
      <c r="AK203" s="13" t="s">
        <v>3144</v>
      </c>
      <c r="AL203" s="152">
        <v>45999</v>
      </c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</row>
    <row r="204" spans="1:58" ht="19.5" customHeight="1">
      <c r="A204" s="89" t="s">
        <v>3155</v>
      </c>
      <c r="B204" s="62"/>
      <c r="C204" s="62"/>
      <c r="D204" s="62"/>
      <c r="E204" s="38">
        <f t="shared" si="87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79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4">
        <f t="shared" ref="AH204:AH205" si="92">IFERROR(V204*AE204,0)</f>
        <v>10179.859999999999</v>
      </c>
      <c r="AI204" s="14">
        <f t="shared" ref="AI204:AI205" si="93">IFERROR(V204*AF204,0)</f>
        <v>1223.03</v>
      </c>
      <c r="AJ204" s="14">
        <f t="shared" si="86"/>
        <v>386.47</v>
      </c>
      <c r="AK204" s="13" t="s">
        <v>3144</v>
      </c>
      <c r="AL204" s="152">
        <v>45999</v>
      </c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</row>
    <row r="205" spans="1:58" ht="19.5" customHeight="1">
      <c r="A205" s="89" t="s">
        <v>3156</v>
      </c>
      <c r="B205" s="62"/>
      <c r="C205" s="62"/>
      <c r="D205" s="62"/>
      <c r="E205" s="38">
        <f t="shared" si="87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79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4">
        <f t="shared" si="92"/>
        <v>11216.09</v>
      </c>
      <c r="AI205" s="14">
        <f t="shared" si="93"/>
        <v>1347.52</v>
      </c>
      <c r="AJ205" s="14">
        <f t="shared" si="86"/>
        <v>425.81</v>
      </c>
      <c r="AK205" s="13" t="s">
        <v>3144</v>
      </c>
      <c r="AL205" s="152">
        <v>45999</v>
      </c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</row>
    <row r="206" spans="1:58" ht="19.5" customHeight="1">
      <c r="A206" s="89"/>
      <c r="B206" s="62"/>
      <c r="C206" s="62"/>
      <c r="D206" s="62"/>
      <c r="E206" s="38"/>
      <c r="F206" s="24"/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4"/>
      <c r="AI206" s="14"/>
      <c r="AJ206" s="14"/>
      <c r="AK206" s="13"/>
      <c r="AL206" s="152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</row>
    <row r="207" spans="1:58" ht="19.5" customHeight="1">
      <c r="A207" s="89" t="s">
        <v>3157</v>
      </c>
      <c r="B207" s="62"/>
      <c r="C207" s="62"/>
      <c r="D207" s="62"/>
      <c r="E207" s="38">
        <f t="shared" si="87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79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4">
        <f t="shared" ref="AH207:AH209" si="94">IFERROR(V207*AE207,0)</f>
        <v>3150.0300000000007</v>
      </c>
      <c r="AI207" s="14">
        <f t="shared" ref="AI207:AI209" si="95">IFERROR(V207*AF207,0)</f>
        <v>378.45000000000005</v>
      </c>
      <c r="AJ207" s="14">
        <f t="shared" ref="AJ207:AJ235" si="96">IFERROR(V207*AG207,0)</f>
        <v>119.59</v>
      </c>
      <c r="AK207" s="13" t="s">
        <v>3144</v>
      </c>
      <c r="AL207" s="152">
        <v>45999</v>
      </c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</row>
    <row r="208" spans="1:58" ht="19.5" customHeight="1">
      <c r="A208" s="89" t="s">
        <v>3159</v>
      </c>
      <c r="B208" s="62"/>
      <c r="C208" s="62"/>
      <c r="D208" s="62"/>
      <c r="E208" s="38">
        <f t="shared" si="87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79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4">
        <f t="shared" si="94"/>
        <v>2870.1399999999994</v>
      </c>
      <c r="AI208" s="14">
        <f t="shared" si="95"/>
        <v>344.82</v>
      </c>
      <c r="AJ208" s="14">
        <f t="shared" si="96"/>
        <v>108.96</v>
      </c>
      <c r="AK208" s="13" t="s">
        <v>3144</v>
      </c>
      <c r="AL208" s="152">
        <v>45999</v>
      </c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</row>
    <row r="209" spans="1:58" ht="19.5" customHeight="1">
      <c r="A209" s="89" t="s">
        <v>3158</v>
      </c>
      <c r="B209" s="62"/>
      <c r="C209" s="62"/>
      <c r="D209" s="62"/>
      <c r="E209" s="38">
        <f t="shared" si="87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79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4">
        <f t="shared" si="94"/>
        <v>2795.44</v>
      </c>
      <c r="AI209" s="14">
        <f t="shared" si="95"/>
        <v>335.85</v>
      </c>
      <c r="AJ209" s="14">
        <f t="shared" si="96"/>
        <v>106.13</v>
      </c>
      <c r="AK209" s="13" t="s">
        <v>3144</v>
      </c>
      <c r="AL209" s="152">
        <v>45999</v>
      </c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</row>
    <row r="210" spans="1:58" ht="19.5" customHeight="1">
      <c r="A210" s="87" t="s">
        <v>552</v>
      </c>
      <c r="B210" s="62"/>
      <c r="C210" s="62"/>
      <c r="D210" s="62"/>
      <c r="E210" s="38">
        <f t="shared" si="87"/>
        <v>0</v>
      </c>
      <c r="F210" s="24"/>
      <c r="G210" s="63"/>
      <c r="H210" s="25"/>
      <c r="I210" s="26">
        <f t="shared" si="85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79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4">
        <f t="shared" si="82"/>
        <v>0</v>
      </c>
      <c r="AI210" s="14">
        <f t="shared" si="83"/>
        <v>0</v>
      </c>
      <c r="AJ210" s="14">
        <f t="shared" si="96"/>
        <v>0</v>
      </c>
      <c r="AK210" s="13"/>
      <c r="AL210" s="13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</row>
    <row r="211" spans="1:58" ht="19.5" customHeight="1">
      <c r="A211" s="90" t="s">
        <v>553</v>
      </c>
      <c r="B211" s="44"/>
      <c r="C211" s="44"/>
      <c r="D211" s="44"/>
      <c r="E211" s="38">
        <f t="shared" si="87"/>
        <v>0</v>
      </c>
      <c r="F211" s="24"/>
      <c r="G211" s="13"/>
      <c r="H211" s="25"/>
      <c r="I211" s="26">
        <f t="shared" si="85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4">
        <f t="shared" si="82"/>
        <v>0</v>
      </c>
      <c r="AI211" s="14">
        <f t="shared" si="83"/>
        <v>0</v>
      </c>
      <c r="AJ211" s="14">
        <f t="shared" si="96"/>
        <v>0</v>
      </c>
      <c r="AK211" s="13"/>
      <c r="AL211" s="13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</row>
    <row r="212" spans="1:58" ht="19.5" customHeight="1">
      <c r="A212" s="90" t="s">
        <v>554</v>
      </c>
      <c r="B212" s="44"/>
      <c r="C212" s="44"/>
      <c r="D212" s="44"/>
      <c r="E212" s="38">
        <f t="shared" si="87"/>
        <v>0</v>
      </c>
      <c r="F212" s="24"/>
      <c r="G212" s="13"/>
      <c r="H212" s="25"/>
      <c r="I212" s="26">
        <f t="shared" si="85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4">
        <f t="shared" si="82"/>
        <v>0</v>
      </c>
      <c r="AI212" s="14">
        <f t="shared" si="83"/>
        <v>0</v>
      </c>
      <c r="AJ212" s="14">
        <f t="shared" si="96"/>
        <v>0</v>
      </c>
      <c r="AK212" s="13"/>
      <c r="AL212" s="13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</row>
    <row r="213" spans="1:58" ht="19.5" customHeight="1">
      <c r="A213" s="90" t="s">
        <v>556</v>
      </c>
      <c r="B213" s="44"/>
      <c r="C213" s="44"/>
      <c r="D213" s="44"/>
      <c r="E213" s="38">
        <f t="shared" si="87"/>
        <v>0</v>
      </c>
      <c r="F213" s="24"/>
      <c r="G213" s="13"/>
      <c r="H213" s="25"/>
      <c r="I213" s="26">
        <f t="shared" si="85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7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4">
        <f t="shared" si="82"/>
        <v>0</v>
      </c>
      <c r="AI213" s="14">
        <f t="shared" si="83"/>
        <v>0</v>
      </c>
      <c r="AJ213" s="14">
        <f t="shared" si="96"/>
        <v>0</v>
      </c>
      <c r="AK213" s="13"/>
      <c r="AL213" s="13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</row>
    <row r="214" spans="1:58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7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4">
        <f t="shared" si="82"/>
        <v>616</v>
      </c>
      <c r="AI214" s="14">
        <f t="shared" si="83"/>
        <v>0</v>
      </c>
      <c r="AJ214" s="14">
        <f t="shared" si="96"/>
        <v>0</v>
      </c>
      <c r="AK214" s="43" t="s">
        <v>560</v>
      </c>
      <c r="AL214" s="13"/>
      <c r="AM214" s="20">
        <v>85444200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</row>
    <row r="215" spans="1:58" ht="19.5" customHeight="1">
      <c r="A215" s="91" t="s">
        <v>561</v>
      </c>
      <c r="B215" s="91"/>
      <c r="C215" s="91"/>
      <c r="D215" s="91"/>
      <c r="E215" s="38">
        <f t="shared" ref="E215:E254" si="98">F215+I215</f>
        <v>51225</v>
      </c>
      <c r="F215" s="24">
        <v>51225</v>
      </c>
      <c r="G215" s="13"/>
      <c r="H215" s="25"/>
      <c r="I215" s="26">
        <f t="shared" ref="I215:I278" si="99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7"/>
        <v>51225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6" si="100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4">
        <f t="shared" si="82"/>
        <v>31759.5</v>
      </c>
      <c r="AI215" s="14">
        <f t="shared" si="83"/>
        <v>5634.75</v>
      </c>
      <c r="AJ215" s="14">
        <f t="shared" si="96"/>
        <v>2049</v>
      </c>
      <c r="AK215" s="154" t="s">
        <v>3144</v>
      </c>
      <c r="AL215" s="155" t="s">
        <v>3148</v>
      </c>
      <c r="AM215" s="20">
        <v>39269090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</row>
    <row r="216" spans="1:58" ht="19.5" customHeight="1">
      <c r="A216" s="74" t="s">
        <v>562</v>
      </c>
      <c r="B216" s="13"/>
      <c r="C216" s="13"/>
      <c r="D216" s="74" t="s">
        <v>71</v>
      </c>
      <c r="E216" s="38">
        <f t="shared" si="98"/>
        <v>0</v>
      </c>
      <c r="F216" s="24"/>
      <c r="G216" s="13"/>
      <c r="H216" s="92"/>
      <c r="I216" s="26">
        <f t="shared" si="99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7"/>
        <v>30</v>
      </c>
      <c r="W216" s="13"/>
      <c r="X216" s="13"/>
      <c r="Y216" s="13"/>
      <c r="Z216" s="13"/>
      <c r="AA216" s="13"/>
      <c r="AB216" s="13"/>
      <c r="AC216" s="13" t="str">
        <f t="shared" si="100"/>
        <v/>
      </c>
      <c r="AD216" s="13"/>
      <c r="AE216" s="13"/>
      <c r="AF216" s="13"/>
      <c r="AG216" s="14"/>
      <c r="AH216" s="14">
        <f t="shared" si="82"/>
        <v>0</v>
      </c>
      <c r="AI216" s="14">
        <f t="shared" si="83"/>
        <v>0</v>
      </c>
      <c r="AJ216" s="14">
        <f t="shared" si="96"/>
        <v>0</v>
      </c>
      <c r="AK216" s="154" t="s">
        <v>3144</v>
      </c>
      <c r="AL216" s="155" t="s">
        <v>3148</v>
      </c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</row>
    <row r="217" spans="1:58" ht="19.5" customHeight="1">
      <c r="A217" s="74" t="s">
        <v>565</v>
      </c>
      <c r="B217" s="13"/>
      <c r="C217" s="13"/>
      <c r="D217" s="74" t="s">
        <v>71</v>
      </c>
      <c r="E217" s="38">
        <f t="shared" si="98"/>
        <v>0</v>
      </c>
      <c r="F217" s="24"/>
      <c r="G217" s="13"/>
      <c r="H217" s="92"/>
      <c r="I217" s="26">
        <f t="shared" si="99"/>
        <v>0</v>
      </c>
      <c r="J217" s="27"/>
      <c r="K217" s="74" t="s">
        <v>566</v>
      </c>
      <c r="L217" s="40" t="s">
        <v>567</v>
      </c>
      <c r="M217" s="41" t="s">
        <v>568</v>
      </c>
      <c r="N217" s="30" t="str">
        <f>IF(K217="","",VLOOKUP(K217,'Inventário+Enviado+pela+Amazon+'!$C$1:$G$536,5,0))</f>
        <v>1T-LKWA-MMHL</v>
      </c>
      <c r="O217" s="31" t="str">
        <f>IF(M217="","",VLOOKUP(M217,'Estoque FULL '!$A:$D,3,0))</f>
        <v>RJRU75254</v>
      </c>
      <c r="P217" s="40">
        <v>50</v>
      </c>
      <c r="Q217" s="40"/>
      <c r="R217" s="40"/>
      <c r="S217" s="32">
        <f>IFERROR(IF(M217&lt;&gt;"",VLOOKUP(M217,'Estoque FULL '!$A:$D,4,0),0),0)</f>
        <v>100</v>
      </c>
      <c r="T217" s="33">
        <f>IFERROR(VLOOKUP(K217,'Inventário+Enviado+pela+Amazon+'!$C$1:$F$510,4,0),0)</f>
        <v>0</v>
      </c>
      <c r="U217" s="93"/>
      <c r="V217" s="42">
        <f t="shared" si="97"/>
        <v>100</v>
      </c>
      <c r="W217" s="13"/>
      <c r="X217" s="13"/>
      <c r="Y217" s="13"/>
      <c r="Z217" s="13"/>
      <c r="AA217" s="13"/>
      <c r="AB217" s="13"/>
      <c r="AC217" s="13" t="str">
        <f t="shared" si="100"/>
        <v/>
      </c>
      <c r="AD217" s="13"/>
      <c r="AE217" s="13"/>
      <c r="AF217" s="13"/>
      <c r="AG217" s="14"/>
      <c r="AH217" s="14">
        <f t="shared" si="82"/>
        <v>0</v>
      </c>
      <c r="AI217" s="14">
        <f t="shared" si="83"/>
        <v>0</v>
      </c>
      <c r="AJ217" s="14">
        <f t="shared" si="96"/>
        <v>0</v>
      </c>
      <c r="AK217" s="154" t="s">
        <v>3144</v>
      </c>
      <c r="AL217" s="155" t="s">
        <v>3148</v>
      </c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</row>
    <row r="218" spans="1:58" ht="19.5" customHeight="1">
      <c r="A218" s="44" t="s">
        <v>569</v>
      </c>
      <c r="B218" s="44"/>
      <c r="C218" s="44"/>
      <c r="D218" s="44" t="s">
        <v>71</v>
      </c>
      <c r="E218" s="38">
        <f t="shared" si="98"/>
        <v>0</v>
      </c>
      <c r="F218" s="24"/>
      <c r="G218" s="13"/>
      <c r="H218" s="25"/>
      <c r="I218" s="26">
        <f t="shared" si="99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7"/>
        <v>120</v>
      </c>
      <c r="W218" s="13">
        <f t="shared" ref="W218:W219" si="101">V218*X218</f>
        <v>2346</v>
      </c>
      <c r="X218" s="13">
        <v>19.55</v>
      </c>
      <c r="Y218" s="13">
        <v>2.2999999999999998</v>
      </c>
      <c r="Z218" s="13">
        <f t="shared" ref="Z218:Z219" si="102">V218*Y218</f>
        <v>276</v>
      </c>
      <c r="AA218" s="13"/>
      <c r="AB218" s="13"/>
      <c r="AC218" s="13" t="str">
        <f t="shared" si="100"/>
        <v/>
      </c>
      <c r="AD218" s="13"/>
      <c r="AE218" s="13"/>
      <c r="AF218" s="13"/>
      <c r="AG218" s="14"/>
      <c r="AH218" s="14">
        <f t="shared" si="82"/>
        <v>0</v>
      </c>
      <c r="AI218" s="14">
        <f t="shared" si="83"/>
        <v>0</v>
      </c>
      <c r="AJ218" s="14">
        <f t="shared" si="96"/>
        <v>0</v>
      </c>
      <c r="AK218" s="154" t="s">
        <v>3144</v>
      </c>
      <c r="AL218" s="155" t="s">
        <v>3148</v>
      </c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</row>
    <row r="219" spans="1:58" ht="19.5" customHeight="1">
      <c r="A219" s="22" t="s">
        <v>572</v>
      </c>
      <c r="B219" s="22"/>
      <c r="C219" s="22"/>
      <c r="D219" s="22"/>
      <c r="E219" s="38">
        <f t="shared" si="98"/>
        <v>0</v>
      </c>
      <c r="F219" s="24"/>
      <c r="G219" s="13"/>
      <c r="H219" s="25"/>
      <c r="I219" s="26">
        <f t="shared" si="99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7"/>
        <v>0</v>
      </c>
      <c r="W219" s="13">
        <f t="shared" si="101"/>
        <v>0</v>
      </c>
      <c r="X219" s="13">
        <v>23.96</v>
      </c>
      <c r="Y219" s="13">
        <v>2.835</v>
      </c>
      <c r="Z219" s="13">
        <f t="shared" si="102"/>
        <v>0</v>
      </c>
      <c r="AA219" s="13"/>
      <c r="AB219" s="13"/>
      <c r="AC219" s="13" t="str">
        <f t="shared" si="100"/>
        <v/>
      </c>
      <c r="AD219" s="13"/>
      <c r="AE219" s="13"/>
      <c r="AF219" s="13"/>
      <c r="AG219" s="14"/>
      <c r="AH219" s="14">
        <f t="shared" si="82"/>
        <v>0</v>
      </c>
      <c r="AI219" s="14">
        <f t="shared" si="83"/>
        <v>0</v>
      </c>
      <c r="AJ219" s="14">
        <f t="shared" si="96"/>
        <v>0</v>
      </c>
      <c r="AK219" s="13"/>
      <c r="AL219" s="13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</row>
    <row r="220" spans="1:58" ht="19.5" customHeight="1">
      <c r="A220" s="44" t="s">
        <v>575</v>
      </c>
      <c r="B220" s="44"/>
      <c r="C220" s="44"/>
      <c r="D220" s="44"/>
      <c r="E220" s="38">
        <f t="shared" si="98"/>
        <v>10</v>
      </c>
      <c r="F220" s="24">
        <v>10</v>
      </c>
      <c r="G220" s="13"/>
      <c r="H220" s="25"/>
      <c r="I220" s="26">
        <f t="shared" si="99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7"/>
        <v>10</v>
      </c>
      <c r="W220" s="13"/>
      <c r="X220" s="13"/>
      <c r="Y220" s="13"/>
      <c r="Z220" s="13"/>
      <c r="AA220" s="13"/>
      <c r="AB220" s="13"/>
      <c r="AC220" s="13" t="str">
        <f t="shared" si="100"/>
        <v/>
      </c>
      <c r="AD220" s="13"/>
      <c r="AE220" s="13">
        <v>5.6468000000000007</v>
      </c>
      <c r="AF220" s="13">
        <v>1.016424</v>
      </c>
      <c r="AG220" s="14"/>
      <c r="AH220" s="14">
        <f t="shared" si="82"/>
        <v>56.468000000000004</v>
      </c>
      <c r="AI220" s="14">
        <f t="shared" si="83"/>
        <v>10.164239999999999</v>
      </c>
      <c r="AJ220" s="14">
        <f t="shared" si="96"/>
        <v>0</v>
      </c>
      <c r="AK220" s="43" t="s">
        <v>84</v>
      </c>
      <c r="AL220" s="13" t="s">
        <v>85</v>
      </c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</row>
    <row r="221" spans="1:58" ht="19.5" customHeight="1">
      <c r="A221" s="44" t="s">
        <v>577</v>
      </c>
      <c r="B221" s="44"/>
      <c r="C221" s="44"/>
      <c r="D221" s="44"/>
      <c r="E221" s="38">
        <f t="shared" si="98"/>
        <v>0</v>
      </c>
      <c r="F221" s="24"/>
      <c r="G221" s="13"/>
      <c r="H221" s="25"/>
      <c r="I221" s="26">
        <f t="shared" si="99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7"/>
        <v>0</v>
      </c>
      <c r="W221" s="13"/>
      <c r="X221" s="13"/>
      <c r="Y221" s="13"/>
      <c r="Z221" s="13"/>
      <c r="AA221" s="13"/>
      <c r="AB221" s="13"/>
      <c r="AC221" s="13" t="str">
        <f t="shared" si="100"/>
        <v/>
      </c>
      <c r="AD221" s="13"/>
      <c r="AE221" s="13"/>
      <c r="AF221" s="13"/>
      <c r="AG221" s="14"/>
      <c r="AH221" s="14">
        <f t="shared" si="82"/>
        <v>0</v>
      </c>
      <c r="AI221" s="14">
        <f t="shared" si="83"/>
        <v>0</v>
      </c>
      <c r="AJ221" s="14">
        <f t="shared" si="96"/>
        <v>0</v>
      </c>
      <c r="AK221" s="13"/>
      <c r="AL221" s="13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</row>
    <row r="222" spans="1:58" ht="19.5" customHeight="1">
      <c r="A222" s="44" t="s">
        <v>580</v>
      </c>
      <c r="B222" s="44"/>
      <c r="C222" s="44"/>
      <c r="D222" s="44"/>
      <c r="E222" s="38">
        <f t="shared" si="98"/>
        <v>0</v>
      </c>
      <c r="F222" s="24"/>
      <c r="G222" s="13"/>
      <c r="H222" s="25"/>
      <c r="I222" s="26">
        <f t="shared" si="99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7"/>
        <v>0</v>
      </c>
      <c r="W222" s="13">
        <f t="shared" ref="W222:W227" si="103">V222*X222</f>
        <v>0</v>
      </c>
      <c r="X222" s="13">
        <v>23.96</v>
      </c>
      <c r="Y222" s="13">
        <v>2.835</v>
      </c>
      <c r="Z222" s="13">
        <f t="shared" ref="Z222:Z227" si="104">V222*Y222</f>
        <v>0</v>
      </c>
      <c r="AA222" s="13"/>
      <c r="AB222" s="13"/>
      <c r="AC222" s="13" t="str">
        <f t="shared" si="100"/>
        <v/>
      </c>
      <c r="AD222" s="13"/>
      <c r="AE222" s="13"/>
      <c r="AF222" s="13"/>
      <c r="AG222" s="14"/>
      <c r="AH222" s="14">
        <f t="shared" si="82"/>
        <v>0</v>
      </c>
      <c r="AI222" s="14">
        <f t="shared" si="83"/>
        <v>0</v>
      </c>
      <c r="AJ222" s="14">
        <f t="shared" si="96"/>
        <v>0</v>
      </c>
      <c r="AK222" s="13"/>
      <c r="AL222" s="13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</row>
    <row r="223" spans="1:58" ht="19.5" customHeight="1">
      <c r="A223" s="44" t="s">
        <v>581</v>
      </c>
      <c r="B223" s="44"/>
      <c r="C223" s="44"/>
      <c r="D223" s="44"/>
      <c r="E223" s="38">
        <f t="shared" si="98"/>
        <v>0</v>
      </c>
      <c r="F223" s="24"/>
      <c r="G223" s="13"/>
      <c r="H223" s="25"/>
      <c r="I223" s="26">
        <f t="shared" si="99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7"/>
        <v>41</v>
      </c>
      <c r="W223" s="13">
        <f t="shared" si="103"/>
        <v>982.36</v>
      </c>
      <c r="X223" s="13">
        <v>23.96</v>
      </c>
      <c r="Y223" s="13">
        <v>2.835</v>
      </c>
      <c r="Z223" s="13">
        <f t="shared" si="104"/>
        <v>116.235</v>
      </c>
      <c r="AA223" s="13"/>
      <c r="AB223" s="13"/>
      <c r="AC223" s="13" t="str">
        <f t="shared" si="100"/>
        <v/>
      </c>
      <c r="AD223" s="13"/>
      <c r="AE223" s="13"/>
      <c r="AF223" s="13"/>
      <c r="AG223" s="14"/>
      <c r="AH223" s="14">
        <f t="shared" si="82"/>
        <v>0</v>
      </c>
      <c r="AI223" s="14">
        <f t="shared" si="83"/>
        <v>0</v>
      </c>
      <c r="AJ223" s="14">
        <f t="shared" si="96"/>
        <v>0</v>
      </c>
      <c r="AK223" s="13"/>
      <c r="AL223" s="13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</row>
    <row r="224" spans="1:58" ht="19.5" customHeight="1">
      <c r="A224" s="44" t="s">
        <v>584</v>
      </c>
      <c r="B224" s="44"/>
      <c r="C224" s="44"/>
      <c r="D224" s="44"/>
      <c r="E224" s="38">
        <f t="shared" si="98"/>
        <v>268</v>
      </c>
      <c r="F224" s="39">
        <v>268</v>
      </c>
      <c r="G224" s="13"/>
      <c r="H224" s="25"/>
      <c r="I224" s="26">
        <f t="shared" si="99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7"/>
        <v>268</v>
      </c>
      <c r="W224" s="13">
        <f t="shared" si="103"/>
        <v>6421.2800000000007</v>
      </c>
      <c r="X224" s="13">
        <v>23.96</v>
      </c>
      <c r="Y224" s="13">
        <v>2.835</v>
      </c>
      <c r="Z224" s="13">
        <f t="shared" si="104"/>
        <v>759.78</v>
      </c>
      <c r="AA224" s="13"/>
      <c r="AB224" s="13"/>
      <c r="AC224" s="13" t="str">
        <f t="shared" si="100"/>
        <v/>
      </c>
      <c r="AD224" s="13"/>
      <c r="AE224" s="13"/>
      <c r="AF224" s="13"/>
      <c r="AG224" s="14"/>
      <c r="AH224" s="14">
        <f t="shared" si="82"/>
        <v>0</v>
      </c>
      <c r="AI224" s="14">
        <f t="shared" si="83"/>
        <v>0</v>
      </c>
      <c r="AJ224" s="14">
        <f t="shared" si="96"/>
        <v>0</v>
      </c>
      <c r="AK224" s="13"/>
      <c r="AL224" s="13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</row>
    <row r="225" spans="1:58" ht="19.5" customHeight="1">
      <c r="A225" s="22" t="s">
        <v>585</v>
      </c>
      <c r="B225" s="22"/>
      <c r="C225" s="22"/>
      <c r="D225" s="22"/>
      <c r="E225" s="38">
        <f t="shared" si="98"/>
        <v>50</v>
      </c>
      <c r="F225" s="24"/>
      <c r="G225" s="13">
        <v>1</v>
      </c>
      <c r="H225" s="25">
        <v>50</v>
      </c>
      <c r="I225" s="26">
        <f t="shared" si="99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7"/>
        <v>50</v>
      </c>
      <c r="W225" s="13">
        <f t="shared" si="103"/>
        <v>1434.5</v>
      </c>
      <c r="X225" s="13">
        <v>28.69</v>
      </c>
      <c r="Y225" s="13">
        <v>3.448</v>
      </c>
      <c r="Z225" s="13">
        <f t="shared" si="104"/>
        <v>172.4</v>
      </c>
      <c r="AA225" s="13"/>
      <c r="AB225" s="13"/>
      <c r="AC225" s="13" t="str">
        <f t="shared" si="100"/>
        <v/>
      </c>
      <c r="AD225" s="13"/>
      <c r="AE225" s="13"/>
      <c r="AF225" s="13"/>
      <c r="AG225" s="14"/>
      <c r="AH225" s="14">
        <f t="shared" si="82"/>
        <v>0</v>
      </c>
      <c r="AI225" s="14">
        <f t="shared" si="83"/>
        <v>0</v>
      </c>
      <c r="AJ225" s="14">
        <f t="shared" si="96"/>
        <v>0</v>
      </c>
      <c r="AK225" s="13"/>
      <c r="AL225" s="13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</row>
    <row r="226" spans="1:58" ht="19.5" customHeight="1">
      <c r="A226" s="44" t="s">
        <v>586</v>
      </c>
      <c r="B226" s="44"/>
      <c r="C226" s="44"/>
      <c r="D226" s="44"/>
      <c r="E226" s="38">
        <f t="shared" si="98"/>
        <v>320</v>
      </c>
      <c r="F226" s="24"/>
      <c r="G226" s="13">
        <v>4</v>
      </c>
      <c r="H226" s="25">
        <v>80</v>
      </c>
      <c r="I226" s="26">
        <f t="shared" si="99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7"/>
        <v>320</v>
      </c>
      <c r="W226" s="13">
        <f t="shared" si="103"/>
        <v>9180.8000000000011</v>
      </c>
      <c r="X226" s="13">
        <v>28.69</v>
      </c>
      <c r="Y226" s="13">
        <v>3.448</v>
      </c>
      <c r="Z226" s="13">
        <f t="shared" si="104"/>
        <v>1103.3599999999999</v>
      </c>
      <c r="AA226" s="13"/>
      <c r="AB226" s="13"/>
      <c r="AC226" s="13" t="str">
        <f t="shared" si="100"/>
        <v/>
      </c>
      <c r="AD226" s="13"/>
      <c r="AE226" s="13"/>
      <c r="AF226" s="13"/>
      <c r="AG226" s="14"/>
      <c r="AH226" s="14">
        <f t="shared" si="82"/>
        <v>0</v>
      </c>
      <c r="AI226" s="14">
        <f t="shared" si="83"/>
        <v>0</v>
      </c>
      <c r="AJ226" s="14">
        <f t="shared" si="96"/>
        <v>0</v>
      </c>
      <c r="AK226" s="13"/>
      <c r="AL226" s="13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</row>
    <row r="227" spans="1:58" ht="19.5" customHeight="1">
      <c r="A227" s="44" t="s">
        <v>588</v>
      </c>
      <c r="B227" s="44"/>
      <c r="C227" s="44"/>
      <c r="D227" s="44"/>
      <c r="E227" s="38">
        <f t="shared" si="98"/>
        <v>0</v>
      </c>
      <c r="F227" s="24"/>
      <c r="G227" s="13"/>
      <c r="H227" s="25"/>
      <c r="I227" s="26">
        <f t="shared" si="99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7"/>
        <v>0</v>
      </c>
      <c r="W227" s="13">
        <f t="shared" si="103"/>
        <v>0</v>
      </c>
      <c r="X227" s="13">
        <v>28.69</v>
      </c>
      <c r="Y227" s="13">
        <v>3.448</v>
      </c>
      <c r="Z227" s="13">
        <f t="shared" si="104"/>
        <v>0</v>
      </c>
      <c r="AA227" s="13"/>
      <c r="AB227" s="13"/>
      <c r="AC227" s="13" t="str">
        <f t="shared" si="100"/>
        <v/>
      </c>
      <c r="AD227" s="13"/>
      <c r="AE227" s="13"/>
      <c r="AF227" s="13"/>
      <c r="AG227" s="14"/>
      <c r="AH227" s="14">
        <f t="shared" si="82"/>
        <v>0</v>
      </c>
      <c r="AI227" s="14">
        <f t="shared" si="83"/>
        <v>0</v>
      </c>
      <c r="AJ227" s="14">
        <f t="shared" si="96"/>
        <v>0</v>
      </c>
      <c r="AK227" s="13"/>
      <c r="AL227" s="13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</row>
    <row r="228" spans="1:58" ht="19.5" customHeight="1">
      <c r="A228" s="44" t="s">
        <v>590</v>
      </c>
      <c r="B228" s="44"/>
      <c r="C228" s="44"/>
      <c r="D228" s="44"/>
      <c r="E228" s="38">
        <f t="shared" si="98"/>
        <v>0</v>
      </c>
      <c r="F228" s="24"/>
      <c r="G228" s="13"/>
      <c r="H228" s="25"/>
      <c r="I228" s="26">
        <f t="shared" si="99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0"/>
        <v/>
      </c>
      <c r="AD228" s="13"/>
      <c r="AE228" s="13"/>
      <c r="AF228" s="13"/>
      <c r="AG228" s="14"/>
      <c r="AH228" s="14">
        <f t="shared" si="82"/>
        <v>0</v>
      </c>
      <c r="AI228" s="14">
        <f t="shared" si="83"/>
        <v>0</v>
      </c>
      <c r="AJ228" s="14">
        <f t="shared" si="96"/>
        <v>0</v>
      </c>
      <c r="AK228" s="13"/>
      <c r="AL228" s="13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</row>
    <row r="229" spans="1:58" ht="19.5" customHeight="1">
      <c r="A229" s="44" t="s">
        <v>591</v>
      </c>
      <c r="B229" s="44"/>
      <c r="C229" s="44"/>
      <c r="D229" s="44"/>
      <c r="E229" s="38">
        <f t="shared" si="98"/>
        <v>0</v>
      </c>
      <c r="F229" s="24"/>
      <c r="G229" s="13"/>
      <c r="H229" s="25"/>
      <c r="I229" s="26">
        <f t="shared" si="99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16</v>
      </c>
      <c r="W229" s="13"/>
      <c r="X229" s="13"/>
      <c r="Y229" s="13"/>
      <c r="Z229" s="13"/>
      <c r="AA229" s="13"/>
      <c r="AB229" s="13"/>
      <c r="AC229" s="13" t="str">
        <f t="shared" si="100"/>
        <v/>
      </c>
      <c r="AD229" s="13"/>
      <c r="AE229" s="13"/>
      <c r="AF229" s="13"/>
      <c r="AG229" s="14"/>
      <c r="AH229" s="14">
        <f t="shared" si="82"/>
        <v>0</v>
      </c>
      <c r="AI229" s="14">
        <f t="shared" si="83"/>
        <v>0</v>
      </c>
      <c r="AJ229" s="14">
        <f t="shared" si="96"/>
        <v>0</v>
      </c>
      <c r="AK229" s="13"/>
      <c r="AL229" s="13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</row>
    <row r="230" spans="1:58" ht="19.5" customHeight="1">
      <c r="A230" s="44" t="s">
        <v>594</v>
      </c>
      <c r="B230" s="44"/>
      <c r="C230" s="44" t="s">
        <v>42</v>
      </c>
      <c r="D230" s="44"/>
      <c r="E230" s="38">
        <f t="shared" si="98"/>
        <v>0</v>
      </c>
      <c r="F230" s="24"/>
      <c r="G230" s="13"/>
      <c r="H230" s="25"/>
      <c r="I230" s="26">
        <f t="shared" si="99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0"/>
        <v/>
      </c>
      <c r="AD230" s="13"/>
      <c r="AE230" s="13"/>
      <c r="AF230" s="13"/>
      <c r="AG230" s="14"/>
      <c r="AH230" s="14">
        <f t="shared" si="82"/>
        <v>0</v>
      </c>
      <c r="AI230" s="14">
        <f t="shared" si="83"/>
        <v>0</v>
      </c>
      <c r="AJ230" s="14">
        <f t="shared" si="96"/>
        <v>0</v>
      </c>
      <c r="AK230" s="13"/>
      <c r="AL230" s="13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</row>
    <row r="231" spans="1:58" ht="19.5" customHeight="1">
      <c r="A231" s="44" t="s">
        <v>596</v>
      </c>
      <c r="B231" s="44"/>
      <c r="C231" s="44" t="s">
        <v>42</v>
      </c>
      <c r="D231" s="44"/>
      <c r="E231" s="38">
        <f t="shared" si="98"/>
        <v>0</v>
      </c>
      <c r="F231" s="24"/>
      <c r="G231" s="13"/>
      <c r="H231" s="25"/>
      <c r="I231" s="26">
        <f t="shared" si="99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1" si="105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0"/>
        <v/>
      </c>
      <c r="AD231" s="13"/>
      <c r="AE231" s="13"/>
      <c r="AF231" s="13"/>
      <c r="AG231" s="14"/>
      <c r="AH231" s="14">
        <f t="shared" si="82"/>
        <v>0</v>
      </c>
      <c r="AI231" s="14">
        <f t="shared" si="83"/>
        <v>0</v>
      </c>
      <c r="AJ231" s="14">
        <f t="shared" si="96"/>
        <v>0</v>
      </c>
      <c r="AK231" s="13"/>
      <c r="AL231" s="13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</row>
    <row r="232" spans="1:58" ht="19.5" customHeight="1">
      <c r="A232" s="44" t="s">
        <v>598</v>
      </c>
      <c r="B232" s="44"/>
      <c r="C232" s="44"/>
      <c r="D232" s="44"/>
      <c r="E232" s="38">
        <f t="shared" si="98"/>
        <v>75</v>
      </c>
      <c r="F232" s="39">
        <v>75</v>
      </c>
      <c r="G232" s="13"/>
      <c r="H232" s="25"/>
      <c r="I232" s="26">
        <f t="shared" si="99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5"/>
        <v>75</v>
      </c>
      <c r="W232" s="13"/>
      <c r="X232" s="13"/>
      <c r="Y232" s="13"/>
      <c r="Z232" s="13"/>
      <c r="AA232" s="13"/>
      <c r="AB232" s="13"/>
      <c r="AC232" s="13" t="str">
        <f t="shared" si="100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4">
        <f t="shared" si="82"/>
        <v>16719.3</v>
      </c>
      <c r="AI232" s="14">
        <f t="shared" si="83"/>
        <v>3012.7200000000003</v>
      </c>
      <c r="AJ232" s="14">
        <f t="shared" si="96"/>
        <v>0</v>
      </c>
      <c r="AK232" s="154" t="s">
        <v>3144</v>
      </c>
      <c r="AL232" s="155" t="s">
        <v>3148</v>
      </c>
      <c r="AM232" s="20">
        <v>85444900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</row>
    <row r="233" spans="1:58" ht="19.5" customHeight="1">
      <c r="A233" s="94" t="s">
        <v>600</v>
      </c>
      <c r="B233" s="44"/>
      <c r="C233" s="44"/>
      <c r="D233" s="44"/>
      <c r="E233" s="38">
        <f t="shared" si="98"/>
        <v>32</v>
      </c>
      <c r="F233" s="39">
        <v>32</v>
      </c>
      <c r="G233" s="13"/>
      <c r="H233" s="25"/>
      <c r="I233" s="26">
        <f t="shared" si="99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5"/>
        <v>32</v>
      </c>
      <c r="W233" s="13">
        <f t="shared" ref="W233:W236" si="106">V233*X233</f>
        <v>9840</v>
      </c>
      <c r="X233" s="13">
        <v>307.5</v>
      </c>
      <c r="Y233" s="13">
        <v>55.41</v>
      </c>
      <c r="Z233" s="13">
        <f t="shared" ref="Z233:Z236" si="107">V233*Y233</f>
        <v>1773.12</v>
      </c>
      <c r="AA233" s="13"/>
      <c r="AB233" s="13"/>
      <c r="AC233" s="13" t="str">
        <f t="shared" si="100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4">
        <f t="shared" si="82"/>
        <v>7133.5679999999993</v>
      </c>
      <c r="AI233" s="14">
        <f t="shared" si="83"/>
        <v>1285.4272000000001</v>
      </c>
      <c r="AJ233" s="14">
        <f t="shared" si="96"/>
        <v>0</v>
      </c>
      <c r="AK233" s="154" t="s">
        <v>3144</v>
      </c>
      <c r="AL233" s="155" t="s">
        <v>3148</v>
      </c>
      <c r="AM233" s="20">
        <v>85444900</v>
      </c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</row>
    <row r="234" spans="1:58" s="154" customFormat="1" ht="19.5" customHeight="1"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5"/>
        <v>0</v>
      </c>
    </row>
    <row r="235" spans="1:58" ht="19.5" customHeight="1">
      <c r="A235" s="94" t="s">
        <v>3149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5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4">
        <f t="shared" ref="AH235" si="108">IFERROR(V235*AE235,0)</f>
        <v>3000</v>
      </c>
      <c r="AI235" s="14">
        <f t="shared" ref="AI235" si="109">IFERROR(V235*AF235,0)</f>
        <v>500</v>
      </c>
      <c r="AJ235" s="14">
        <f t="shared" si="96"/>
        <v>250</v>
      </c>
      <c r="AK235" s="154" t="s">
        <v>3144</v>
      </c>
      <c r="AL235" s="13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</row>
    <row r="236" spans="1:58" ht="19.5" customHeight="1">
      <c r="A236" s="54" t="s">
        <v>602</v>
      </c>
      <c r="B236" s="44"/>
      <c r="C236" s="44"/>
      <c r="D236" s="44"/>
      <c r="E236" s="38">
        <f t="shared" si="98"/>
        <v>338</v>
      </c>
      <c r="F236" s="39">
        <v>338</v>
      </c>
      <c r="G236" s="13">
        <v>0</v>
      </c>
      <c r="H236" s="25">
        <v>30</v>
      </c>
      <c r="I236" s="26">
        <f t="shared" si="99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5"/>
        <v>348</v>
      </c>
      <c r="W236" s="13">
        <f t="shared" si="106"/>
        <v>11755.44</v>
      </c>
      <c r="X236" s="13">
        <v>33.78</v>
      </c>
      <c r="Y236" s="13">
        <v>6.0822000000000003</v>
      </c>
      <c r="Z236" s="13">
        <f t="shared" si="107"/>
        <v>2116.6055999999999</v>
      </c>
      <c r="AA236" s="13"/>
      <c r="AB236" s="13"/>
      <c r="AC236" s="13" t="str">
        <f t="shared" si="100"/>
        <v/>
      </c>
      <c r="AD236" s="13"/>
      <c r="AE236" s="13">
        <v>26.4</v>
      </c>
      <c r="AF236" s="13">
        <v>4.76</v>
      </c>
      <c r="AG236" s="14">
        <v>2.29</v>
      </c>
      <c r="AH236" s="14">
        <f t="shared" si="82"/>
        <v>9187.1999999999989</v>
      </c>
      <c r="AI236" s="14">
        <f t="shared" si="83"/>
        <v>1656.48</v>
      </c>
      <c r="AJ236" s="14">
        <f t="shared" ref="AJ236:AJ299" si="110">IFERROR(V236*AG236,0)</f>
        <v>796.92</v>
      </c>
      <c r="AK236" s="154" t="s">
        <v>3144</v>
      </c>
      <c r="AL236" s="155" t="s">
        <v>3148</v>
      </c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</row>
    <row r="237" spans="1:58" ht="19.5" customHeight="1">
      <c r="A237" s="95" t="s">
        <v>605</v>
      </c>
      <c r="B237" s="44"/>
      <c r="C237" s="44"/>
      <c r="D237" s="44"/>
      <c r="E237" s="38">
        <f t="shared" si="98"/>
        <v>730</v>
      </c>
      <c r="F237" s="24">
        <v>730</v>
      </c>
      <c r="G237" s="13"/>
      <c r="H237" s="25"/>
      <c r="I237" s="26">
        <f t="shared" si="99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5"/>
        <v>750</v>
      </c>
      <c r="W237" s="13"/>
      <c r="X237" s="13"/>
      <c r="Y237" s="13"/>
      <c r="Z237" s="13"/>
      <c r="AA237" s="13"/>
      <c r="AB237" s="13"/>
      <c r="AC237" s="13" t="str">
        <f t="shared" si="100"/>
        <v/>
      </c>
      <c r="AD237" s="13"/>
      <c r="AE237" s="13">
        <v>26.4</v>
      </c>
      <c r="AF237" s="13">
        <v>4.76</v>
      </c>
      <c r="AG237" s="14">
        <v>2.29</v>
      </c>
      <c r="AH237" s="14">
        <f t="shared" si="82"/>
        <v>19800</v>
      </c>
      <c r="AI237" s="14">
        <f t="shared" si="83"/>
        <v>3570</v>
      </c>
      <c r="AJ237" s="14">
        <f t="shared" si="110"/>
        <v>1717.5</v>
      </c>
      <c r="AK237" s="154" t="s">
        <v>3144</v>
      </c>
      <c r="AL237" s="155" t="s">
        <v>3148</v>
      </c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</row>
    <row r="238" spans="1:58" ht="19.5" customHeight="1">
      <c r="A238" s="95" t="s">
        <v>3147</v>
      </c>
      <c r="B238" s="44"/>
      <c r="C238" s="44"/>
      <c r="D238" s="44"/>
      <c r="E238" s="38">
        <f t="shared" si="98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3184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5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4">
        <f t="shared" ref="AH238" si="111">IFERROR(V238*AE238,0)</f>
        <v>13200</v>
      </c>
      <c r="AI238" s="14">
        <f t="shared" ref="AI238" si="112">IFERROR(V238*AF238,0)</f>
        <v>2380</v>
      </c>
      <c r="AJ238" s="14">
        <f t="shared" si="110"/>
        <v>1145</v>
      </c>
      <c r="AK238" s="154" t="s">
        <v>3144</v>
      </c>
      <c r="AL238" s="155" t="s">
        <v>3148</v>
      </c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</row>
    <row r="239" spans="1:58" ht="19.5" customHeight="1">
      <c r="A239" s="44" t="s">
        <v>608</v>
      </c>
      <c r="B239" s="44"/>
      <c r="C239" s="44"/>
      <c r="D239" s="44"/>
      <c r="E239" s="38">
        <f t="shared" si="98"/>
        <v>5</v>
      </c>
      <c r="F239" s="24">
        <v>5</v>
      </c>
      <c r="G239" s="13"/>
      <c r="H239" s="25"/>
      <c r="I239" s="26">
        <f t="shared" si="99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5"/>
        <v>37</v>
      </c>
      <c r="W239" s="13"/>
      <c r="X239" s="13"/>
      <c r="Y239" s="13"/>
      <c r="Z239" s="13"/>
      <c r="AA239" s="13"/>
      <c r="AB239" s="13"/>
      <c r="AC239" s="13" t="str">
        <f t="shared" si="100"/>
        <v/>
      </c>
      <c r="AD239" s="13"/>
      <c r="AE239" s="13"/>
      <c r="AF239" s="13"/>
      <c r="AG239" s="14"/>
      <c r="AH239" s="14">
        <f t="shared" si="82"/>
        <v>0</v>
      </c>
      <c r="AI239" s="14">
        <f t="shared" si="83"/>
        <v>0</v>
      </c>
      <c r="AJ239" s="14">
        <f t="shared" si="110"/>
        <v>0</v>
      </c>
      <c r="AK239" s="13"/>
      <c r="AL239" s="13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</row>
    <row r="240" spans="1:58" ht="19.5" customHeight="1">
      <c r="A240" s="44" t="s">
        <v>611</v>
      </c>
      <c r="B240" s="44"/>
      <c r="C240" s="44"/>
      <c r="D240" s="44"/>
      <c r="E240" s="38">
        <f t="shared" si="98"/>
        <v>586</v>
      </c>
      <c r="F240" s="39">
        <v>586</v>
      </c>
      <c r="G240" s="13"/>
      <c r="H240" s="25"/>
      <c r="I240" s="26">
        <f t="shared" si="99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5"/>
        <v>586</v>
      </c>
      <c r="W240" s="13">
        <f t="shared" ref="W240:W245" si="113">V240*X240</f>
        <v>456.96280000000002</v>
      </c>
      <c r="X240" s="13">
        <v>0.77980000000000005</v>
      </c>
      <c r="Y240" s="13">
        <v>0.14000000000000001</v>
      </c>
      <c r="Z240" s="13">
        <f t="shared" ref="Z240:Z245" si="114">V240*Y240</f>
        <v>82.04</v>
      </c>
      <c r="AA240" s="13"/>
      <c r="AB240" s="13"/>
      <c r="AC240" s="13" t="str">
        <f t="shared" si="100"/>
        <v/>
      </c>
      <c r="AD240" s="13"/>
      <c r="AE240" s="13"/>
      <c r="AF240" s="13"/>
      <c r="AG240" s="14"/>
      <c r="AH240" s="14">
        <f t="shared" si="82"/>
        <v>0</v>
      </c>
      <c r="AI240" s="14">
        <f t="shared" si="83"/>
        <v>0</v>
      </c>
      <c r="AJ240" s="14">
        <f t="shared" si="110"/>
        <v>0</v>
      </c>
      <c r="AK240" s="13"/>
      <c r="AL240" s="13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</row>
    <row r="241" spans="1:58" ht="19.5" customHeight="1">
      <c r="A241" s="94" t="s">
        <v>613</v>
      </c>
      <c r="B241" s="44"/>
      <c r="C241" s="44"/>
      <c r="D241" s="44"/>
      <c r="E241" s="38">
        <f t="shared" si="98"/>
        <v>0</v>
      </c>
      <c r="F241" s="24"/>
      <c r="G241" s="13"/>
      <c r="H241" s="25"/>
      <c r="I241" s="26">
        <f t="shared" si="99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5"/>
        <v>0</v>
      </c>
      <c r="W241" s="13">
        <f t="shared" si="113"/>
        <v>0</v>
      </c>
      <c r="X241" s="13">
        <v>5.64</v>
      </c>
      <c r="Y241" s="13">
        <v>1.01</v>
      </c>
      <c r="Z241" s="13">
        <f t="shared" si="114"/>
        <v>0</v>
      </c>
      <c r="AA241" s="13"/>
      <c r="AB241" s="13"/>
      <c r="AC241" s="13" t="str">
        <f t="shared" si="100"/>
        <v/>
      </c>
      <c r="AD241" s="13"/>
      <c r="AE241" s="13"/>
      <c r="AF241" s="13"/>
      <c r="AG241" s="14"/>
      <c r="AH241" s="14">
        <f t="shared" si="82"/>
        <v>0</v>
      </c>
      <c r="AI241" s="14">
        <f t="shared" si="83"/>
        <v>0</v>
      </c>
      <c r="AJ241" s="14">
        <f t="shared" si="110"/>
        <v>0</v>
      </c>
      <c r="AK241" s="13"/>
      <c r="AL241" s="13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</row>
    <row r="242" spans="1:58" ht="19.5" customHeight="1">
      <c r="A242" s="44" t="s">
        <v>614</v>
      </c>
      <c r="B242" s="44"/>
      <c r="C242" s="44"/>
      <c r="D242" s="44"/>
      <c r="E242" s="38">
        <f t="shared" si="98"/>
        <v>200</v>
      </c>
      <c r="F242" s="24">
        <v>200</v>
      </c>
      <c r="G242" s="13"/>
      <c r="H242" s="25"/>
      <c r="I242" s="26">
        <f t="shared" si="99"/>
        <v>0</v>
      </c>
      <c r="J242" s="27"/>
      <c r="K242" s="28"/>
      <c r="L242" s="29"/>
      <c r="M242" s="30" t="s">
        <v>3182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5"/>
        <v>200</v>
      </c>
      <c r="W242" s="13">
        <f t="shared" si="113"/>
        <v>6004</v>
      </c>
      <c r="X242" s="13">
        <v>30.02</v>
      </c>
      <c r="Y242" s="13">
        <v>5.2720000000000002</v>
      </c>
      <c r="Z242" s="13">
        <f t="shared" si="114"/>
        <v>1054.4000000000001</v>
      </c>
      <c r="AA242" s="13"/>
      <c r="AB242" s="13"/>
      <c r="AC242" s="13" t="str">
        <f t="shared" si="100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4">
        <f t="shared" si="82"/>
        <v>6077.6239999999998</v>
      </c>
      <c r="AI242" s="14">
        <f t="shared" si="83"/>
        <v>1055.096</v>
      </c>
      <c r="AJ242" s="14">
        <f t="shared" si="110"/>
        <v>215.43200000000002</v>
      </c>
      <c r="AK242" s="13" t="s">
        <v>615</v>
      </c>
      <c r="AL242" s="13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</row>
    <row r="243" spans="1:58" ht="19.5" customHeight="1">
      <c r="A243" s="44" t="s">
        <v>616</v>
      </c>
      <c r="B243" s="44"/>
      <c r="C243" s="44"/>
      <c r="D243" s="44"/>
      <c r="E243" s="38">
        <f t="shared" si="98"/>
        <v>200</v>
      </c>
      <c r="F243" s="24">
        <v>200</v>
      </c>
      <c r="G243" s="13"/>
      <c r="H243" s="25"/>
      <c r="I243" s="26">
        <f t="shared" si="99"/>
        <v>0</v>
      </c>
      <c r="J243" s="27"/>
      <c r="K243" s="28"/>
      <c r="L243" s="29"/>
      <c r="M243" s="30" t="s">
        <v>3183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5"/>
        <v>200</v>
      </c>
      <c r="W243" s="13">
        <f t="shared" si="113"/>
        <v>4773</v>
      </c>
      <c r="X243" s="13">
        <v>23.864999999999998</v>
      </c>
      <c r="Y243" s="13">
        <v>4.1950000000000003</v>
      </c>
      <c r="Z243" s="13">
        <f t="shared" si="114"/>
        <v>839</v>
      </c>
      <c r="AA243" s="13"/>
      <c r="AB243" s="13"/>
      <c r="AC243" s="13" t="str">
        <f t="shared" si="100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4">
        <f t="shared" si="82"/>
        <v>4841.7299999999996</v>
      </c>
      <c r="AI243" s="14">
        <f t="shared" si="83"/>
        <v>838.8</v>
      </c>
      <c r="AJ243" s="14">
        <f t="shared" si="110"/>
        <v>171.27</v>
      </c>
      <c r="AK243" s="13" t="s">
        <v>615</v>
      </c>
      <c r="AL243" s="13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</row>
    <row r="244" spans="1:58" ht="19.5" customHeight="1">
      <c r="A244" s="44" t="s">
        <v>617</v>
      </c>
      <c r="B244" s="44"/>
      <c r="C244" s="44"/>
      <c r="D244" s="44"/>
      <c r="E244" s="38">
        <f t="shared" si="98"/>
        <v>200</v>
      </c>
      <c r="F244" s="24">
        <v>20</v>
      </c>
      <c r="G244" s="13">
        <v>4</v>
      </c>
      <c r="H244" s="25">
        <v>45</v>
      </c>
      <c r="I244" s="26">
        <f t="shared" si="99"/>
        <v>180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5"/>
        <v>249</v>
      </c>
      <c r="W244" s="13">
        <f t="shared" si="113"/>
        <v>3931.7099999999996</v>
      </c>
      <c r="X244" s="13">
        <v>15.79</v>
      </c>
      <c r="Y244" s="13">
        <v>2.8462999999999998</v>
      </c>
      <c r="Z244" s="13">
        <f t="shared" si="114"/>
        <v>708.7287</v>
      </c>
      <c r="AA244" s="13"/>
      <c r="AB244" s="13"/>
      <c r="AC244" s="13" t="str">
        <f t="shared" si="100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4">
        <f t="shared" si="82"/>
        <v>4986.2851749999991</v>
      </c>
      <c r="AI244" s="14">
        <f t="shared" si="83"/>
        <v>708.75152500000002</v>
      </c>
      <c r="AJ244" s="14">
        <f t="shared" si="110"/>
        <v>256.48244999999997</v>
      </c>
      <c r="AK244" s="13" t="s">
        <v>621</v>
      </c>
      <c r="AL244" s="13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</row>
    <row r="245" spans="1:58" ht="19.5" customHeight="1">
      <c r="A245" s="44" t="s">
        <v>622</v>
      </c>
      <c r="B245" s="44"/>
      <c r="C245" s="44"/>
      <c r="D245" s="44"/>
      <c r="E245" s="38">
        <f t="shared" si="98"/>
        <v>561</v>
      </c>
      <c r="F245" s="39">
        <v>561</v>
      </c>
      <c r="G245" s="13"/>
      <c r="H245" s="25"/>
      <c r="I245" s="26">
        <f t="shared" si="99"/>
        <v>0</v>
      </c>
      <c r="J245" s="45" t="s">
        <v>623</v>
      </c>
      <c r="K245" s="28"/>
      <c r="L245" s="29"/>
      <c r="M245" s="30" t="s">
        <v>3181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5"/>
        <v>561</v>
      </c>
      <c r="W245" s="13">
        <f t="shared" si="113"/>
        <v>43758</v>
      </c>
      <c r="X245" s="13">
        <v>78</v>
      </c>
      <c r="Y245" s="13">
        <v>14.539400000000001</v>
      </c>
      <c r="Z245" s="13">
        <f t="shared" si="114"/>
        <v>8156.6034</v>
      </c>
      <c r="AA245" s="13"/>
      <c r="AB245" s="13"/>
      <c r="AC245" s="13" t="str">
        <f t="shared" si="100"/>
        <v/>
      </c>
      <c r="AD245" s="13"/>
      <c r="AE245" s="13">
        <v>24.75752</v>
      </c>
      <c r="AF245" s="13">
        <v>4.4563899999999999</v>
      </c>
      <c r="AG245" s="153">
        <v>1.64</v>
      </c>
      <c r="AH245" s="14">
        <f t="shared" si="82"/>
        <v>13888.968719999999</v>
      </c>
      <c r="AI245" s="14">
        <f t="shared" si="83"/>
        <v>2500.0347899999997</v>
      </c>
      <c r="AJ245" s="14">
        <f t="shared" si="110"/>
        <v>920.04</v>
      </c>
      <c r="AK245" s="96" t="s">
        <v>624</v>
      </c>
      <c r="AL245" s="13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</row>
    <row r="246" spans="1:58" ht="19.5" customHeight="1">
      <c r="A246" s="94" t="s">
        <v>625</v>
      </c>
      <c r="B246" s="44"/>
      <c r="C246" s="44"/>
      <c r="D246" s="44"/>
      <c r="E246" s="38">
        <f t="shared" si="98"/>
        <v>0</v>
      </c>
      <c r="F246" s="39"/>
      <c r="G246" s="13"/>
      <c r="H246" s="25"/>
      <c r="I246" s="26">
        <f t="shared" si="99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5"/>
        <v>25</v>
      </c>
      <c r="W246" s="13"/>
      <c r="X246" s="13"/>
      <c r="Y246" s="13"/>
      <c r="Z246" s="13"/>
      <c r="AA246" s="13"/>
      <c r="AB246" s="13"/>
      <c r="AC246" s="13" t="str">
        <f t="shared" si="100"/>
        <v/>
      </c>
      <c r="AD246" s="13"/>
      <c r="AE246" s="13"/>
      <c r="AF246" s="13"/>
      <c r="AG246" s="14"/>
      <c r="AH246" s="14">
        <f t="shared" si="82"/>
        <v>0</v>
      </c>
      <c r="AI246" s="14">
        <f t="shared" si="83"/>
        <v>0</v>
      </c>
      <c r="AJ246" s="14">
        <f t="shared" si="110"/>
        <v>0</v>
      </c>
      <c r="AK246" s="13"/>
      <c r="AL246" s="13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</row>
    <row r="247" spans="1:58" ht="19.5" customHeight="1">
      <c r="A247" s="94" t="s">
        <v>628</v>
      </c>
      <c r="B247" s="44"/>
      <c r="C247" s="44"/>
      <c r="D247" s="44"/>
      <c r="E247" s="38">
        <f t="shared" si="98"/>
        <v>0</v>
      </c>
      <c r="F247" s="39"/>
      <c r="G247" s="13"/>
      <c r="H247" s="25"/>
      <c r="I247" s="26">
        <f t="shared" si="99"/>
        <v>0</v>
      </c>
      <c r="J247" s="27"/>
      <c r="K247" s="28"/>
      <c r="L247" s="40"/>
      <c r="M247" s="41"/>
      <c r="N247" s="30" t="str">
        <f>IF(K247="","",VLOOKUP(K247,'Inventário+Enviado+pela+Amazon+'!$C$1:$G$536,5,0))</f>
        <v/>
      </c>
      <c r="O247" s="31" t="str">
        <f>IF(M247="","",VLOOKUP(M247,'Estoque FULL '!$A:$D,3,0))</f>
        <v/>
      </c>
      <c r="P247" s="40"/>
      <c r="Q247" s="40"/>
      <c r="R247" s="40"/>
      <c r="S247" s="32">
        <f>IFERROR(IF(M247&lt;&gt;"",VLOOKUP(M247,'Estoque FULL '!$A:$D,4,0),0),0)</f>
        <v>0</v>
      </c>
      <c r="T247" s="33"/>
      <c r="U247" s="34"/>
      <c r="V247" s="35">
        <f t="shared" si="105"/>
        <v>0</v>
      </c>
      <c r="W247" s="13"/>
      <c r="X247" s="13"/>
      <c r="Y247" s="13"/>
      <c r="Z247" s="13"/>
      <c r="AA247" s="13"/>
      <c r="AB247" s="13"/>
      <c r="AC247" s="13" t="str">
        <f t="shared" si="100"/>
        <v/>
      </c>
      <c r="AD247" s="13"/>
      <c r="AE247" s="13"/>
      <c r="AF247" s="13"/>
      <c r="AG247" s="14"/>
      <c r="AH247" s="14">
        <f t="shared" si="82"/>
        <v>0</v>
      </c>
      <c r="AI247" s="14">
        <f t="shared" si="83"/>
        <v>0</v>
      </c>
      <c r="AJ247" s="14">
        <f t="shared" si="110"/>
        <v>0</v>
      </c>
      <c r="AK247" s="13"/>
      <c r="AL247" s="13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</row>
    <row r="248" spans="1:58" ht="19.5" customHeight="1">
      <c r="A248" s="98" t="s">
        <v>629</v>
      </c>
      <c r="B248" s="44"/>
      <c r="C248" s="44"/>
      <c r="D248" s="44"/>
      <c r="E248" s="38">
        <f t="shared" si="98"/>
        <v>0</v>
      </c>
      <c r="F248" s="24"/>
      <c r="G248" s="13"/>
      <c r="H248" s="25"/>
      <c r="I248" s="26">
        <f t="shared" si="99"/>
        <v>0</v>
      </c>
      <c r="J248" s="27"/>
      <c r="K248" s="28" t="s">
        <v>630</v>
      </c>
      <c r="L248" s="40">
        <v>7898722574366</v>
      </c>
      <c r="M248" s="41" t="s">
        <v>631</v>
      </c>
      <c r="N248" s="30" t="str">
        <f>IF(K248="","",VLOOKUP(K248,'Inventário+Enviado+pela+Amazon+'!$C$1:$G$536,5,0))</f>
        <v>1H-8EYP-6CZ0</v>
      </c>
      <c r="O248" s="31" t="e">
        <f>IF(M248="","",VLOOKUP(M248,'Estoque FULL '!$A:$D,3,0))</f>
        <v>#N/A</v>
      </c>
      <c r="P248" s="40"/>
      <c r="Q248" s="40"/>
      <c r="R248" s="40"/>
      <c r="S248" s="32">
        <f>IFERROR(IF(M248&lt;&gt;"",VLOOKUP(M248,'Estoque FULL '!$A:$D,4,0),0),0)</f>
        <v>0</v>
      </c>
      <c r="T248" s="33">
        <f>IFERROR(VLOOKUP(K248,'Inventário+Enviado+pela+Amazon+'!$C$1:$F$510,4,0),0)</f>
        <v>2</v>
      </c>
      <c r="U248" s="34"/>
      <c r="V248" s="42">
        <f t="shared" si="105"/>
        <v>2</v>
      </c>
      <c r="W248" s="13">
        <f t="shared" ref="W248:W249" si="115">V248*X248</f>
        <v>75.48</v>
      </c>
      <c r="X248" s="13">
        <v>37.74</v>
      </c>
      <c r="Y248" s="13">
        <v>6.6772</v>
      </c>
      <c r="Z248" s="13">
        <f t="shared" ref="Z248:Z249" si="116">V248*Y248</f>
        <v>13.3544</v>
      </c>
      <c r="AA248" s="13"/>
      <c r="AB248" s="13"/>
      <c r="AC248" s="13" t="str">
        <f t="shared" si="100"/>
        <v/>
      </c>
      <c r="AD248" s="13"/>
      <c r="AE248" s="47">
        <v>80.774500000000018</v>
      </c>
      <c r="AF248" s="13">
        <v>14.539400000000001</v>
      </c>
      <c r="AG248" s="14"/>
      <c r="AH248" s="14">
        <f t="shared" si="82"/>
        <v>161.54900000000004</v>
      </c>
      <c r="AI248" s="14">
        <f t="shared" si="83"/>
        <v>29.078800000000001</v>
      </c>
      <c r="AJ248" s="14">
        <f t="shared" si="110"/>
        <v>0</v>
      </c>
      <c r="AK248" s="13"/>
      <c r="AL248" s="13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</row>
    <row r="249" spans="1:58" ht="19.5" customHeight="1">
      <c r="A249" s="84" t="s">
        <v>632</v>
      </c>
      <c r="B249" s="44"/>
      <c r="C249" s="44"/>
      <c r="D249" s="44"/>
      <c r="E249" s="38">
        <f t="shared" si="98"/>
        <v>770</v>
      </c>
      <c r="F249" s="51">
        <v>70</v>
      </c>
      <c r="G249" s="13">
        <v>7</v>
      </c>
      <c r="H249" s="25">
        <v>100</v>
      </c>
      <c r="I249" s="26">
        <f t="shared" si="99"/>
        <v>700</v>
      </c>
      <c r="J249" s="45" t="s">
        <v>623</v>
      </c>
      <c r="K249" s="28" t="s">
        <v>633</v>
      </c>
      <c r="L249" s="40">
        <v>7898722574731</v>
      </c>
      <c r="M249" s="41" t="s">
        <v>634</v>
      </c>
      <c r="N249" s="30" t="str">
        <f>IF(K249="","",VLOOKUP(K249,'Inventário+Enviado+pela+Amazon+'!$C$1:$G$536,5,0))</f>
        <v>1R-6L2H-92FS</v>
      </c>
      <c r="O249" s="31" t="str">
        <f>IF(M249="","",VLOOKUP(M249,'Estoque FULL '!$A:$D,3,0))</f>
        <v>AMRM43062</v>
      </c>
      <c r="P249" s="40"/>
      <c r="Q249" s="40"/>
      <c r="R249" s="40"/>
      <c r="S249" s="32">
        <f>IFERROR(IF(M249&lt;&gt;"",VLOOKUP(M249,'Estoque FULL '!$A:$D,4,0),0),0)</f>
        <v>23</v>
      </c>
      <c r="T249" s="33">
        <f>IFERROR(VLOOKUP(K249,'Inventário+Enviado+pela+Amazon+'!$C$1:$F$510,4,0),0)</f>
        <v>26</v>
      </c>
      <c r="U249" s="34"/>
      <c r="V249" s="42">
        <f t="shared" si="105"/>
        <v>819</v>
      </c>
      <c r="W249" s="13">
        <f t="shared" si="115"/>
        <v>35675.64</v>
      </c>
      <c r="X249" s="13">
        <v>43.56</v>
      </c>
      <c r="Y249" s="13">
        <v>7.8457999999999997</v>
      </c>
      <c r="Z249" s="13">
        <f t="shared" si="116"/>
        <v>6425.7101999999995</v>
      </c>
      <c r="AA249" s="13"/>
      <c r="AB249" s="13"/>
      <c r="AC249" s="13" t="str">
        <f t="shared" si="100"/>
        <v/>
      </c>
      <c r="AD249" s="13"/>
      <c r="AE249" s="13">
        <v>37.09572</v>
      </c>
      <c r="AF249" s="13">
        <v>6.6772299999999998</v>
      </c>
      <c r="AG249" s="14">
        <v>2.46014</v>
      </c>
      <c r="AH249" s="14">
        <f t="shared" si="82"/>
        <v>30381.394680000001</v>
      </c>
      <c r="AI249" s="14">
        <f t="shared" si="83"/>
        <v>5468.6513699999996</v>
      </c>
      <c r="AJ249" s="14">
        <f t="shared" si="110"/>
        <v>2014.85466</v>
      </c>
      <c r="AK249" s="43" t="s">
        <v>84</v>
      </c>
      <c r="AL249" s="13" t="s">
        <v>85</v>
      </c>
      <c r="AM249" s="20">
        <v>85176254</v>
      </c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</row>
    <row r="250" spans="1:58" ht="19.5" customHeight="1">
      <c r="A250" s="44" t="s">
        <v>635</v>
      </c>
      <c r="B250" s="44"/>
      <c r="C250" s="44"/>
      <c r="D250" s="44"/>
      <c r="E250" s="38">
        <f t="shared" si="98"/>
        <v>1200</v>
      </c>
      <c r="F250" s="51">
        <v>1200</v>
      </c>
      <c r="G250" s="13"/>
      <c r="H250" s="25"/>
      <c r="I250" s="26">
        <f t="shared" si="99"/>
        <v>0</v>
      </c>
      <c r="J250" s="45" t="s">
        <v>636</v>
      </c>
      <c r="K250" s="28" t="s">
        <v>637</v>
      </c>
      <c r="L250" s="40">
        <v>7898722570740</v>
      </c>
      <c r="M250" s="41" t="s">
        <v>638</v>
      </c>
      <c r="N250" s="30" t="str">
        <f>IF(K250="","",VLOOKUP(K250,'Inventário+Enviado+pela+Amazon+'!$C$1:$G$536,5,0))</f>
        <v>DJ-PCJP-6H51</v>
      </c>
      <c r="O250" s="31" t="str">
        <f>IF(M250="","",VLOOKUP(M250,'Estoque FULL '!$A:$D,3,0))</f>
        <v>DFRI94630</v>
      </c>
      <c r="P250" s="40"/>
      <c r="Q250" s="40"/>
      <c r="R250" s="40"/>
      <c r="S250" s="32">
        <f>IFERROR(IF(M250&lt;&gt;"",VLOOKUP(M250,'Estoque FULL '!$A:$D,4,0),0),0)</f>
        <v>22</v>
      </c>
      <c r="T250" s="33">
        <f>IFERROR(VLOOKUP(K250,'Inventário+Enviado+pela+Amazon+'!$C$1:$F$510,4,0),0)</f>
        <v>0</v>
      </c>
      <c r="U250" s="34"/>
      <c r="V250" s="42">
        <f t="shared" si="105"/>
        <v>1222</v>
      </c>
      <c r="W250" s="13"/>
      <c r="X250" s="13"/>
      <c r="Y250" s="13"/>
      <c r="Z250" s="13"/>
      <c r="AA250" s="13"/>
      <c r="AB250" s="13"/>
      <c r="AC250" s="13" t="str">
        <f t="shared" si="100"/>
        <v/>
      </c>
      <c r="AD250" s="13"/>
      <c r="AE250" s="13">
        <v>31.11</v>
      </c>
      <c r="AF250" s="13">
        <v>5.61</v>
      </c>
      <c r="AG250" s="14">
        <v>2.06</v>
      </c>
      <c r="AH250" s="14">
        <f t="shared" si="82"/>
        <v>38016.42</v>
      </c>
      <c r="AI250" s="14">
        <f t="shared" si="83"/>
        <v>6855.42</v>
      </c>
      <c r="AJ250" s="14">
        <f t="shared" si="110"/>
        <v>2517.3200000000002</v>
      </c>
      <c r="AK250" s="154" t="s">
        <v>3144</v>
      </c>
      <c r="AL250" s="155" t="s">
        <v>3148</v>
      </c>
      <c r="AM250" s="20">
        <v>85176254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</row>
    <row r="251" spans="1:58" ht="19.5" customHeight="1">
      <c r="A251" s="99" t="s">
        <v>639</v>
      </c>
      <c r="B251" s="44"/>
      <c r="C251" s="44"/>
      <c r="D251" s="44"/>
      <c r="E251" s="38">
        <f t="shared" si="98"/>
        <v>302</v>
      </c>
      <c r="F251" s="24">
        <v>102</v>
      </c>
      <c r="G251" s="13">
        <v>1</v>
      </c>
      <c r="H251" s="25">
        <v>200</v>
      </c>
      <c r="I251" s="26">
        <f t="shared" si="99"/>
        <v>200</v>
      </c>
      <c r="J251" s="27"/>
      <c r="K251" s="28" t="s">
        <v>640</v>
      </c>
      <c r="L251" s="40">
        <v>7898722574724</v>
      </c>
      <c r="M251" s="41" t="s">
        <v>641</v>
      </c>
      <c r="N251" s="30" t="str">
        <f>IF(K251="","",VLOOKUP(K251,'Inventário+Enviado+pela+Amazon+'!$C$1:$G$536,5,0))</f>
        <v>66-HCJ8-JL4Z</v>
      </c>
      <c r="O251" s="31" t="str">
        <f>IF(M251="","",VLOOKUP(M251,'Estoque FULL '!$A:$D,3,0))</f>
        <v>HRME91331</v>
      </c>
      <c r="P251" s="40"/>
      <c r="Q251" s="40"/>
      <c r="R251" s="40"/>
      <c r="S251" s="32">
        <f>IFERROR(IF(M251&lt;&gt;"",VLOOKUP(M251,'Estoque FULL '!$A:$D,4,0),0),0)</f>
        <v>64</v>
      </c>
      <c r="T251" s="33">
        <f>IFERROR(VLOOKUP(K251,'Inventário+Enviado+pela+Amazon+'!$C$1:$F$510,4,0),0)</f>
        <v>35</v>
      </c>
      <c r="U251" s="34"/>
      <c r="V251" s="42">
        <f t="shared" si="105"/>
        <v>401</v>
      </c>
      <c r="W251" s="13">
        <f>V251*X251</f>
        <v>12748.592000000001</v>
      </c>
      <c r="X251" s="13">
        <v>31.792000000000002</v>
      </c>
      <c r="Y251" s="13">
        <v>5.7249999999999996</v>
      </c>
      <c r="Z251" s="13">
        <f>V251*Y251</f>
        <v>2295.7249999999999</v>
      </c>
      <c r="AA251" s="13"/>
      <c r="AB251" s="13"/>
      <c r="AC251" s="13" t="str">
        <f t="shared" si="100"/>
        <v/>
      </c>
      <c r="AD251" s="13"/>
      <c r="AE251" s="13">
        <v>31.810600000000001</v>
      </c>
      <c r="AF251" s="13">
        <v>5.7259099999999998</v>
      </c>
      <c r="AG251" s="14">
        <v>2.1096399999999997</v>
      </c>
      <c r="AH251" s="14">
        <f t="shared" si="82"/>
        <v>12756.0506</v>
      </c>
      <c r="AI251" s="14">
        <f t="shared" si="83"/>
        <v>2296.0899100000001</v>
      </c>
      <c r="AJ251" s="14">
        <f t="shared" si="110"/>
        <v>845.96563999999989</v>
      </c>
      <c r="AK251" s="43" t="s">
        <v>84</v>
      </c>
      <c r="AL251" s="13" t="s">
        <v>85</v>
      </c>
      <c r="AM251" s="20">
        <v>85176254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</row>
    <row r="252" spans="1:58" ht="19.5" customHeight="1">
      <c r="A252" s="44" t="s">
        <v>642</v>
      </c>
      <c r="B252" s="44"/>
      <c r="C252" s="44"/>
      <c r="D252" s="44"/>
      <c r="E252" s="38">
        <f t="shared" si="98"/>
        <v>0</v>
      </c>
      <c r="F252" s="24"/>
      <c r="G252" s="13"/>
      <c r="H252" s="25"/>
      <c r="I252" s="26">
        <f t="shared" si="99"/>
        <v>0</v>
      </c>
      <c r="J252" s="27"/>
      <c r="K252" s="28"/>
      <c r="L252" s="40">
        <v>7898722574724</v>
      </c>
      <c r="M252" s="41" t="s">
        <v>643</v>
      </c>
      <c r="N252" s="30" t="str">
        <f>IF(K252="","",VLOOKUP(K252,'Inventário+Enviado+pela+Amazon+'!$C$1:$G$536,5,0))</f>
        <v/>
      </c>
      <c r="O252" s="31" t="str">
        <f>IF(M252="","",VLOOKUP(M252,'Estoque FULL '!$A:$D,3,0))</f>
        <v>TXMV37208</v>
      </c>
      <c r="P252" s="40"/>
      <c r="Q252" s="40"/>
      <c r="R252" s="40"/>
      <c r="S252" s="32">
        <f>IFERROR(IF(M252&lt;&gt;"",VLOOKUP(M252,'Estoque FULL '!$A:$D,4,0),0),0)</f>
        <v>0</v>
      </c>
      <c r="T252" s="33">
        <f>IFERROR(VLOOKUP(K252,'Inventário+Enviado+pela+Amazon+'!$C$1:$F$510,4,0),0)</f>
        <v>0</v>
      </c>
      <c r="U252" s="93"/>
      <c r="V252" s="35"/>
      <c r="W252" s="13"/>
      <c r="X252" s="13"/>
      <c r="Y252" s="13"/>
      <c r="Z252" s="13"/>
      <c r="AA252" s="13"/>
      <c r="AB252" s="13"/>
      <c r="AC252" s="13" t="str">
        <f t="shared" si="100"/>
        <v/>
      </c>
      <c r="AD252" s="13"/>
      <c r="AE252" s="13"/>
      <c r="AF252" s="13"/>
      <c r="AG252" s="14"/>
      <c r="AH252" s="14">
        <f t="shared" si="82"/>
        <v>0</v>
      </c>
      <c r="AI252" s="14">
        <f t="shared" si="83"/>
        <v>0</v>
      </c>
      <c r="AJ252" s="14">
        <f t="shared" si="110"/>
        <v>0</v>
      </c>
      <c r="AK252" s="13"/>
      <c r="AL252" s="13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</row>
    <row r="253" spans="1:58" ht="19.5" customHeight="1">
      <c r="A253" s="44" t="s">
        <v>644</v>
      </c>
      <c r="B253" s="44"/>
      <c r="C253" s="44"/>
      <c r="D253" s="44"/>
      <c r="E253" s="38">
        <f t="shared" si="98"/>
        <v>0</v>
      </c>
      <c r="F253" s="24"/>
      <c r="G253" s="13"/>
      <c r="H253" s="25"/>
      <c r="I253" s="26">
        <f t="shared" si="99"/>
        <v>0</v>
      </c>
      <c r="J253" s="27"/>
      <c r="K253" s="28" t="s">
        <v>645</v>
      </c>
      <c r="L253" s="40">
        <v>7898722572140</v>
      </c>
      <c r="M253" s="41" t="s">
        <v>646</v>
      </c>
      <c r="N253" s="30" t="str">
        <f>IF(K253="","",VLOOKUP(K253,'Inventário+Enviado+pela+Amazon+'!$C$1:$G$536,5,0))</f>
        <v>Y8-0XE0-RU59</v>
      </c>
      <c r="O253" s="31" t="str">
        <f>IF(M253="","",VLOOKUP(M253,'Estoque FULL '!$A:$D,3,0))</f>
        <v>EYJM10057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14</v>
      </c>
      <c r="U253" s="93"/>
      <c r="V253" s="42">
        <f t="shared" ref="V253:V273" si="117">I253+F253+S253+T253+U253</f>
        <v>14</v>
      </c>
      <c r="W253" s="13"/>
      <c r="X253" s="13"/>
      <c r="Y253" s="13"/>
      <c r="Z253" s="13"/>
      <c r="AA253" s="13"/>
      <c r="AB253" s="13"/>
      <c r="AC253" s="13" t="str">
        <f t="shared" si="100"/>
        <v/>
      </c>
      <c r="AD253" s="13"/>
      <c r="AE253" s="13"/>
      <c r="AF253" s="13"/>
      <c r="AG253" s="14"/>
      <c r="AH253" s="14">
        <f t="shared" si="82"/>
        <v>0</v>
      </c>
      <c r="AI253" s="14">
        <f t="shared" si="83"/>
        <v>0</v>
      </c>
      <c r="AJ253" s="14">
        <f t="shared" si="110"/>
        <v>0</v>
      </c>
      <c r="AK253" s="13"/>
      <c r="AL253" s="13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</row>
    <row r="254" spans="1:58" ht="19.5" customHeight="1">
      <c r="A254" s="44" t="s">
        <v>647</v>
      </c>
      <c r="B254" s="44"/>
      <c r="C254" s="44"/>
      <c r="D254" s="44"/>
      <c r="E254" s="38">
        <f t="shared" si="98"/>
        <v>0</v>
      </c>
      <c r="F254" s="24"/>
      <c r="G254" s="13"/>
      <c r="H254" s="25"/>
      <c r="I254" s="26">
        <f t="shared" si="99"/>
        <v>0</v>
      </c>
      <c r="J254" s="27"/>
      <c r="K254" s="28"/>
      <c r="L254" s="29"/>
      <c r="M254" s="30"/>
      <c r="N254" s="30" t="str">
        <f>IF(K254="","",VLOOKUP(K254,'Inventário+Enviado+pela+Amazon+'!$C$1:$G$536,5,0))</f>
        <v/>
      </c>
      <c r="O254" s="31" t="str">
        <f>IF(M254="","",VLOOKUP(M254,'Estoque FULL '!$A:$D,3,0))</f>
        <v/>
      </c>
      <c r="P254" s="31"/>
      <c r="Q254" s="31"/>
      <c r="R254" s="31"/>
      <c r="S254" s="32">
        <f>IFERROR(IF(M254&lt;&gt;"",VLOOKUP(M254,'Estoque FULL '!$A:$D,4,0),0),0)</f>
        <v>0</v>
      </c>
      <c r="T254" s="33">
        <f>IFERROR(VLOOKUP(K254,'Inventário+Enviado+pela+Amazon+'!$C$1:$F$510,4,0),0)</f>
        <v>0</v>
      </c>
      <c r="U254" s="93"/>
      <c r="V254" s="35">
        <f t="shared" si="117"/>
        <v>0</v>
      </c>
      <c r="W254" s="13"/>
      <c r="X254" s="13"/>
      <c r="Y254" s="13"/>
      <c r="Z254" s="13"/>
      <c r="AA254" s="13"/>
      <c r="AB254" s="13"/>
      <c r="AC254" s="13" t="str">
        <f t="shared" si="100"/>
        <v/>
      </c>
      <c r="AD254" s="13"/>
      <c r="AE254" s="13"/>
      <c r="AF254" s="13"/>
      <c r="AG254" s="14"/>
      <c r="AH254" s="14">
        <f t="shared" si="82"/>
        <v>0</v>
      </c>
      <c r="AI254" s="14">
        <f t="shared" si="83"/>
        <v>0</v>
      </c>
      <c r="AJ254" s="14">
        <f t="shared" si="110"/>
        <v>0</v>
      </c>
      <c r="AK254" s="13"/>
      <c r="AL254" s="13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</row>
    <row r="255" spans="1:58" ht="19.5" customHeight="1">
      <c r="A255" s="44" t="s">
        <v>3150</v>
      </c>
      <c r="B255" s="44"/>
      <c r="C255" s="44"/>
      <c r="D255" s="44"/>
      <c r="E255" s="24">
        <v>500</v>
      </c>
      <c r="F255" s="24">
        <v>500</v>
      </c>
      <c r="G255" s="13"/>
      <c r="H255" s="25"/>
      <c r="I255" s="26"/>
      <c r="J255" s="27"/>
      <c r="K255" s="28"/>
      <c r="L255" s="29"/>
      <c r="M255" s="41">
        <v>4374885411</v>
      </c>
      <c r="N255" s="30" t="str">
        <f>IF(K255="","",VLOOKUP(K255,'Inventário+Enviado+pela+Amazon+'!$C$1:$G$536,5,0))</f>
        <v/>
      </c>
      <c r="O255" s="31"/>
      <c r="P255" s="31"/>
      <c r="Q255" s="31"/>
      <c r="R255" s="31"/>
      <c r="S255" s="32">
        <f>IFERROR(IF(M255&lt;&gt;"",VLOOKUP(M255,'Estoque FULL '!$A:$D,4,0),0),0)</f>
        <v>0</v>
      </c>
      <c r="T255" s="33"/>
      <c r="U255" s="93"/>
      <c r="V255" s="35">
        <f t="shared" si="117"/>
        <v>500</v>
      </c>
      <c r="W255" s="13"/>
      <c r="X255" s="13"/>
      <c r="Y255" s="13"/>
      <c r="Z255" s="13"/>
      <c r="AA255" s="13"/>
      <c r="AB255" s="13"/>
      <c r="AC255" s="13"/>
      <c r="AD255" s="13"/>
      <c r="AE255" s="101">
        <v>63.07</v>
      </c>
      <c r="AF255" s="101">
        <v>11.36</v>
      </c>
      <c r="AG255" s="14">
        <v>4.22</v>
      </c>
      <c r="AH255" s="14">
        <f t="shared" ref="AH255" si="118">IFERROR(V255*AE255,0)</f>
        <v>31535</v>
      </c>
      <c r="AI255" s="14">
        <f t="shared" ref="AI255" si="119">IFERROR(V255*AF255,0)</f>
        <v>5680</v>
      </c>
      <c r="AJ255" s="14">
        <f t="shared" si="110"/>
        <v>2110</v>
      </c>
      <c r="AK255" s="154" t="s">
        <v>3144</v>
      </c>
      <c r="AL255" s="155" t="s">
        <v>3148</v>
      </c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</row>
    <row r="256" spans="1:58" ht="19.5" customHeight="1">
      <c r="A256" s="100" t="s">
        <v>3151</v>
      </c>
      <c r="B256" s="44"/>
      <c r="C256" s="44"/>
      <c r="D256" s="44"/>
      <c r="E256" s="38">
        <f>F256+G25353</f>
        <v>1000</v>
      </c>
      <c r="F256" s="24">
        <v>1000</v>
      </c>
      <c r="G256" s="13">
        <v>0</v>
      </c>
      <c r="H256" s="25">
        <v>20</v>
      </c>
      <c r="I256" s="26">
        <f t="shared" si="99"/>
        <v>0</v>
      </c>
      <c r="J256" s="27"/>
      <c r="K256" s="28" t="s">
        <v>648</v>
      </c>
      <c r="L256" s="40">
        <v>7898722575080</v>
      </c>
      <c r="M256" s="41" t="s">
        <v>649</v>
      </c>
      <c r="N256" s="30" t="str">
        <f>IF(K256="","",VLOOKUP(K256,'Inventário+Enviado+pela+Amazon+'!$C$1:$G$536,5,0))</f>
        <v>7T-HYUY-P02S</v>
      </c>
      <c r="O256" s="31" t="str">
        <f>IF(M256="","",VLOOKUP(M256,'Estoque FULL '!$A:$D,3,0))</f>
        <v>EVYK04233</v>
      </c>
      <c r="P256" s="40"/>
      <c r="Q256" s="40"/>
      <c r="R256" s="40"/>
      <c r="S256" s="32">
        <f>IFERROR(IF(M256&lt;&gt;"",VLOOKUP(M256,'Estoque FULL '!$A:$D,4,0),0),0)</f>
        <v>399</v>
      </c>
      <c r="T256" s="33">
        <v>0</v>
      </c>
      <c r="U256" s="93"/>
      <c r="V256" s="42">
        <f t="shared" si="117"/>
        <v>1399</v>
      </c>
      <c r="W256" s="13">
        <f>V257*X256</f>
        <v>0</v>
      </c>
      <c r="X256" s="13">
        <v>91.32</v>
      </c>
      <c r="Y256" s="13">
        <v>16.446300000000001</v>
      </c>
      <c r="Z256" s="13">
        <f>V257*Y256</f>
        <v>0</v>
      </c>
      <c r="AA256" s="13"/>
      <c r="AB256" s="13"/>
      <c r="AC256" s="13" t="str">
        <f t="shared" si="100"/>
        <v/>
      </c>
      <c r="AD256" s="13"/>
      <c r="AE256" s="101">
        <v>76.27</v>
      </c>
      <c r="AF256" s="101">
        <v>13.74</v>
      </c>
      <c r="AG256" s="14">
        <v>5.0999999999999996</v>
      </c>
      <c r="AH256" s="14">
        <f t="shared" si="82"/>
        <v>106701.73</v>
      </c>
      <c r="AI256" s="14">
        <f t="shared" si="83"/>
        <v>19222.260000000002</v>
      </c>
      <c r="AJ256" s="14">
        <f t="shared" si="110"/>
        <v>7134.9</v>
      </c>
      <c r="AK256" s="154" t="s">
        <v>3144</v>
      </c>
      <c r="AL256" s="155" t="s">
        <v>3148</v>
      </c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</row>
    <row r="257" spans="1:58" ht="19.5" customHeight="1">
      <c r="A257" s="102" t="s">
        <v>650</v>
      </c>
      <c r="B257" s="44"/>
      <c r="C257" s="44"/>
      <c r="D257" s="44"/>
      <c r="E257" s="38">
        <f t="shared" ref="E257:E278" si="120">F257+I257</f>
        <v>0</v>
      </c>
      <c r="F257" s="51">
        <v>0</v>
      </c>
      <c r="G257" s="13"/>
      <c r="H257" s="25"/>
      <c r="I257" s="26">
        <f t="shared" si="99"/>
        <v>0</v>
      </c>
      <c r="J257" s="45" t="s">
        <v>651</v>
      </c>
      <c r="K257" s="28" t="s">
        <v>652</v>
      </c>
      <c r="L257" s="40">
        <v>7898722573338</v>
      </c>
      <c r="M257" s="41" t="s">
        <v>653</v>
      </c>
      <c r="N257" s="30" t="str">
        <f>IF(K257="","",VLOOKUP(K257,'Inventário+Enviado+pela+Amazon+'!$C$1:$G$536,5,0))</f>
        <v>EG-F04X-34DY</v>
      </c>
      <c r="O257" s="31" t="str">
        <f>IF(M257="","",VLOOKUP(M257,'Estoque FULL '!$A:$D,3,0))</f>
        <v>KMKB95665</v>
      </c>
      <c r="P257" s="40"/>
      <c r="Q257" s="40"/>
      <c r="R257" s="40"/>
      <c r="S257" s="32">
        <f>IFERROR(IF(M257&lt;&gt;"",VLOOKUP(M257,'Estoque FULL '!$A:$D,4,0),0),0)</f>
        <v>0</v>
      </c>
      <c r="T257" s="33">
        <f>IFERROR(VLOOKUP(K257,'Inventário+Enviado+pela+Amazon+'!$C$1:$F$510,4,0),0)</f>
        <v>0</v>
      </c>
      <c r="U257" s="34"/>
      <c r="V257" s="42">
        <f t="shared" si="117"/>
        <v>0</v>
      </c>
      <c r="W257" s="13">
        <f>V256*X257</f>
        <v>58044.51</v>
      </c>
      <c r="X257" s="13">
        <v>41.49</v>
      </c>
      <c r="Y257" s="13">
        <v>4.9817999999999998</v>
      </c>
      <c r="Z257" s="13">
        <f>V256*Y257</f>
        <v>6969.5382</v>
      </c>
      <c r="AA257" s="13"/>
      <c r="AB257" s="13"/>
      <c r="AC257" s="13" t="str">
        <f t="shared" si="100"/>
        <v/>
      </c>
      <c r="AD257" s="13"/>
      <c r="AE257" s="13">
        <v>27.65</v>
      </c>
      <c r="AF257" s="13">
        <v>4.9800000000000004</v>
      </c>
      <c r="AG257" s="14">
        <v>2.9546874999999999</v>
      </c>
      <c r="AH257" s="14">
        <f t="shared" si="82"/>
        <v>0</v>
      </c>
      <c r="AI257" s="14">
        <f t="shared" si="83"/>
        <v>0</v>
      </c>
      <c r="AJ257" s="14">
        <f t="shared" si="110"/>
        <v>0</v>
      </c>
      <c r="AK257" s="43" t="s">
        <v>84</v>
      </c>
      <c r="AL257" s="13" t="s">
        <v>85</v>
      </c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</row>
    <row r="258" spans="1:58" ht="19.5" customHeight="1">
      <c r="A258" s="102" t="s">
        <v>654</v>
      </c>
      <c r="B258" s="44"/>
      <c r="C258" s="44"/>
      <c r="D258" s="44"/>
      <c r="E258" s="38">
        <f t="shared" si="120"/>
        <v>64</v>
      </c>
      <c r="F258" s="51">
        <v>64</v>
      </c>
      <c r="G258" s="13"/>
      <c r="H258" s="25"/>
      <c r="I258" s="26">
        <f t="shared" si="99"/>
        <v>0</v>
      </c>
      <c r="J258" s="45" t="s">
        <v>655</v>
      </c>
      <c r="K258" s="28" t="s">
        <v>656</v>
      </c>
      <c r="L258" s="40">
        <v>7898722573321</v>
      </c>
      <c r="M258" s="41" t="s">
        <v>657</v>
      </c>
      <c r="N258" s="30" t="str">
        <f>IF(K258="","",VLOOKUP(K258,'Inventário+Enviado+pela+Amazon+'!$C$1:$G$536,5,0))</f>
        <v>YF-JBXT-2SEB</v>
      </c>
      <c r="O258" s="31" t="str">
        <f>IF(M258="","",VLOOKUP(M258,'Estoque FULL '!$A:$D,3,0))</f>
        <v>FJEJ93712</v>
      </c>
      <c r="P258" s="40"/>
      <c r="Q258" s="40"/>
      <c r="R258" s="40"/>
      <c r="S258" s="32">
        <f>IFERROR(IF(M258&lt;&gt;"",VLOOKUP(M258,'Estoque FULL '!$A:$D,4,0),0),0)</f>
        <v>18</v>
      </c>
      <c r="T258" s="33">
        <f>IFERROR(VLOOKUP(K258,'Inventário+Enviado+pela+Amazon+'!$C$1:$F$510,4,0),0)</f>
        <v>0</v>
      </c>
      <c r="U258" s="34"/>
      <c r="V258" s="42">
        <f t="shared" si="117"/>
        <v>82</v>
      </c>
      <c r="W258" s="13"/>
      <c r="X258" s="13"/>
      <c r="Y258" s="13"/>
      <c r="Z258" s="13"/>
      <c r="AA258" s="13"/>
      <c r="AB258" s="13"/>
      <c r="AC258" s="13" t="str">
        <f t="shared" si="100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4">
        <f t="shared" si="82"/>
        <v>2267.2999999999997</v>
      </c>
      <c r="AI258" s="14">
        <f t="shared" si="83"/>
        <v>408.36</v>
      </c>
      <c r="AJ258" s="14">
        <f t="shared" si="110"/>
        <v>242.28437499999998</v>
      </c>
      <c r="AK258" s="43" t="s">
        <v>84</v>
      </c>
      <c r="AL258" s="13" t="s">
        <v>85</v>
      </c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</row>
    <row r="259" spans="1:58" ht="19.5" customHeight="1">
      <c r="A259" s="103" t="s">
        <v>658</v>
      </c>
      <c r="B259" s="44"/>
      <c r="C259" s="44"/>
      <c r="D259" s="44"/>
      <c r="E259" s="38">
        <f t="shared" si="120"/>
        <v>0</v>
      </c>
      <c r="F259" s="24"/>
      <c r="G259" s="13"/>
      <c r="H259" s="25"/>
      <c r="I259" s="26">
        <f t="shared" si="99"/>
        <v>0</v>
      </c>
      <c r="J259" s="27"/>
      <c r="K259" s="28"/>
      <c r="L259" s="29"/>
      <c r="M259" s="30"/>
      <c r="N259" s="30" t="str">
        <f>IF(K259="","",VLOOKUP(K259,'Inventário+Enviado+pela+Amazon+'!$C$1:$G$536,5,0))</f>
        <v/>
      </c>
      <c r="O259" s="31" t="str">
        <f>IF(M259="","",VLOOKUP(M259,'Estoque FULL '!$A:$D,3,0))</f>
        <v/>
      </c>
      <c r="P259" s="31"/>
      <c r="Q259" s="31"/>
      <c r="R259" s="31"/>
      <c r="S259" s="32">
        <f>IFERROR(IF(M259&lt;&gt;"",VLOOKUP(M259,'Estoque FULL '!$A:$D,4,0),0),0)</f>
        <v>0</v>
      </c>
      <c r="T259" s="33">
        <f>IFERROR(VLOOKUP(K259,'Inventário+Enviado+pela+Amazon+'!$C$1:$F$510,4,0),0)</f>
        <v>0</v>
      </c>
      <c r="U259" s="34"/>
      <c r="V259" s="35">
        <f t="shared" si="117"/>
        <v>0</v>
      </c>
      <c r="W259" s="13"/>
      <c r="X259" s="13"/>
      <c r="Y259" s="13"/>
      <c r="Z259" s="13"/>
      <c r="AA259" s="13"/>
      <c r="AB259" s="13"/>
      <c r="AC259" s="13" t="str">
        <f t="shared" si="100"/>
        <v/>
      </c>
      <c r="AD259" s="13"/>
      <c r="AE259" s="13"/>
      <c r="AF259" s="13"/>
      <c r="AG259" s="14"/>
      <c r="AH259" s="14">
        <f t="shared" si="82"/>
        <v>0</v>
      </c>
      <c r="AI259" s="14">
        <f t="shared" si="83"/>
        <v>0</v>
      </c>
      <c r="AJ259" s="14">
        <f t="shared" si="110"/>
        <v>0</v>
      </c>
      <c r="AK259" s="13"/>
      <c r="AL259" s="13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</row>
    <row r="260" spans="1:58" ht="19.5" customHeight="1">
      <c r="A260" s="44" t="s">
        <v>659</v>
      </c>
      <c r="B260" s="44"/>
      <c r="C260" s="44"/>
      <c r="D260" s="44"/>
      <c r="E260" s="38">
        <f t="shared" si="120"/>
        <v>0</v>
      </c>
      <c r="F260" s="39">
        <v>0</v>
      </c>
      <c r="G260" s="13"/>
      <c r="H260" s="25"/>
      <c r="I260" s="26">
        <f t="shared" si="99"/>
        <v>0</v>
      </c>
      <c r="J260" s="27"/>
      <c r="K260" s="28" t="s">
        <v>660</v>
      </c>
      <c r="L260" s="40">
        <v>7908125206525</v>
      </c>
      <c r="M260" s="41" t="s">
        <v>661</v>
      </c>
      <c r="N260" s="30" t="str">
        <f>IF(K260="","",VLOOKUP(K260,'Inventário+Enviado+pela+Amazon+'!$C$1:$G$536,5,0))</f>
        <v>CV-Z9H5-BX9R</v>
      </c>
      <c r="O260" s="31" t="str">
        <f>IF(M260="","",VLOOKUP(M260,'Estoque FULL '!$A:$D,3,0))</f>
        <v>YHYW78210</v>
      </c>
      <c r="P260" s="40"/>
      <c r="Q260" s="40"/>
      <c r="R260" s="40"/>
      <c r="S260" s="32">
        <f>IFERROR(IF(M260&lt;&gt;"",VLOOKUP(M260,'Estoque FULL '!$A:$D,4,0),0),0)</f>
        <v>1</v>
      </c>
      <c r="T260" s="33">
        <f>IFERROR(VLOOKUP(K260,'Inventário+Enviado+pela+Amazon+'!$C$1:$F$510,4,0),0)</f>
        <v>22</v>
      </c>
      <c r="U260" s="34"/>
      <c r="V260" s="42">
        <f t="shared" si="117"/>
        <v>23</v>
      </c>
      <c r="W260" s="13">
        <f t="shared" ref="W260:W262" si="121">V260*X260</f>
        <v>184</v>
      </c>
      <c r="X260" s="13">
        <v>8</v>
      </c>
      <c r="Y260" s="13"/>
      <c r="Z260" s="13">
        <f t="shared" ref="Z260:Z262" si="122">V260*Y260</f>
        <v>0</v>
      </c>
      <c r="AA260" s="13"/>
      <c r="AB260" s="13"/>
      <c r="AC260" s="13" t="str">
        <f t="shared" si="100"/>
        <v/>
      </c>
      <c r="AD260" s="13"/>
      <c r="AE260" s="13"/>
      <c r="AF260" s="13"/>
      <c r="AG260" s="14"/>
      <c r="AH260" s="14">
        <f t="shared" si="82"/>
        <v>0</v>
      </c>
      <c r="AI260" s="14">
        <f t="shared" si="83"/>
        <v>0</v>
      </c>
      <c r="AJ260" s="14">
        <f t="shared" si="110"/>
        <v>0</v>
      </c>
      <c r="AK260" s="13"/>
      <c r="AL260" s="13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</row>
    <row r="261" spans="1:58" ht="19.5" customHeight="1">
      <c r="A261" s="44" t="s">
        <v>3085</v>
      </c>
      <c r="B261" s="44"/>
      <c r="C261" s="44"/>
      <c r="D261" s="44"/>
      <c r="E261" s="38"/>
      <c r="F261" s="39"/>
      <c r="G261" s="13"/>
      <c r="H261" s="25"/>
      <c r="I261" s="26"/>
      <c r="J261" s="27"/>
      <c r="K261" s="28"/>
      <c r="L261" s="40"/>
      <c r="M261" s="41"/>
      <c r="N261" s="30" t="str">
        <f>IF(K261="","",VLOOKUP(K261,'Inventário+Enviado+pela+Amazon+'!$C$1:$G$536,5,0))</f>
        <v/>
      </c>
      <c r="O261" s="31"/>
      <c r="P261" s="40"/>
      <c r="Q261" s="40"/>
      <c r="R261" s="40"/>
      <c r="S261" s="32">
        <f>IFERROR(IF(M261&lt;&gt;"",VLOOKUP(M261,'Estoque FULL '!$A:$D,4,0),0),0)</f>
        <v>0</v>
      </c>
      <c r="T261" s="33"/>
      <c r="U261" s="34"/>
      <c r="V261" s="42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4"/>
      <c r="AH261" s="14"/>
      <c r="AI261" s="14"/>
      <c r="AJ261" s="14">
        <f t="shared" si="110"/>
        <v>0</v>
      </c>
      <c r="AK261" s="13"/>
      <c r="AL261" s="13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</row>
    <row r="262" spans="1:58" ht="19.5" customHeight="1">
      <c r="A262" s="44" t="s">
        <v>662</v>
      </c>
      <c r="B262" s="44"/>
      <c r="C262" s="44"/>
      <c r="D262" s="44"/>
      <c r="E262" s="38">
        <f t="shared" si="120"/>
        <v>0</v>
      </c>
      <c r="F262" s="39">
        <v>0</v>
      </c>
      <c r="G262" s="13"/>
      <c r="H262" s="25"/>
      <c r="I262" s="26">
        <f t="shared" si="99"/>
        <v>0</v>
      </c>
      <c r="J262" s="27"/>
      <c r="K262" s="28" t="s">
        <v>663</v>
      </c>
      <c r="L262" s="40">
        <v>7908125206532</v>
      </c>
      <c r="M262" s="41" t="s">
        <v>664</v>
      </c>
      <c r="N262" s="30" t="str">
        <f>IF(K262="","",VLOOKUP(K262,'Inventário+Enviado+pela+Amazon+'!$C$1:$G$536,5,0))</f>
        <v>6S-BXII-MSJ5</v>
      </c>
      <c r="O262" s="31" t="str">
        <f>IF(M262="","",VLOOKUP(M262,'Estoque FULL '!$A:$D,3,0))</f>
        <v>RNZC65898</v>
      </c>
      <c r="P262" s="40"/>
      <c r="Q262" s="40"/>
      <c r="R262" s="40"/>
      <c r="S262" s="32">
        <f>IFERROR(IF(M262&lt;&gt;"",VLOOKUP(M262,'Estoque FULL '!$A:$D,4,0),0),0)</f>
        <v>0</v>
      </c>
      <c r="T262" s="33">
        <f>IFERROR(VLOOKUP(K262,'Inventário+Enviado+pela+Amazon+'!$C$1:$F$510,4,0),0)</f>
        <v>0</v>
      </c>
      <c r="U262" s="34"/>
      <c r="V262" s="42">
        <f t="shared" si="117"/>
        <v>0</v>
      </c>
      <c r="W262" s="13">
        <f t="shared" si="121"/>
        <v>0</v>
      </c>
      <c r="X262" s="13">
        <v>9.8000000000000007</v>
      </c>
      <c r="Y262" s="13"/>
      <c r="Z262" s="13">
        <f t="shared" si="122"/>
        <v>0</v>
      </c>
      <c r="AA262" s="13"/>
      <c r="AB262" s="13"/>
      <c r="AC262" s="13" t="str">
        <f t="shared" si="100"/>
        <v/>
      </c>
      <c r="AD262" s="13"/>
      <c r="AE262" s="13"/>
      <c r="AF262" s="13"/>
      <c r="AG262" s="14"/>
      <c r="AH262" s="14">
        <f t="shared" si="82"/>
        <v>0</v>
      </c>
      <c r="AI262" s="14">
        <f t="shared" si="83"/>
        <v>0</v>
      </c>
      <c r="AJ262" s="14">
        <f t="shared" si="110"/>
        <v>0</v>
      </c>
      <c r="AK262" s="13"/>
      <c r="AL262" s="13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</row>
    <row r="263" spans="1:58" ht="19.5" customHeight="1">
      <c r="A263" s="44" t="s">
        <v>665</v>
      </c>
      <c r="B263" s="44"/>
      <c r="C263" s="44"/>
      <c r="D263" s="44"/>
      <c r="E263" s="38">
        <f t="shared" si="120"/>
        <v>0</v>
      </c>
      <c r="F263" s="24"/>
      <c r="G263" s="13"/>
      <c r="H263" s="25"/>
      <c r="I263" s="26">
        <f t="shared" si="99"/>
        <v>0</v>
      </c>
      <c r="J263" s="27"/>
      <c r="K263" s="28" t="s">
        <v>666</v>
      </c>
      <c r="L263" s="40">
        <v>7908161404961</v>
      </c>
      <c r="M263" s="41"/>
      <c r="N263" s="30" t="str">
        <f>IF(K263="","",VLOOKUP(K263,'Inventário+Enviado+pela+Amazon+'!$C$1:$G$536,5,0))</f>
        <v>H9-62XB-FEX3</v>
      </c>
      <c r="O263" s="31" t="str">
        <f>IF(M263="","",VLOOKUP(M263,'Estoque FULL '!$A:$D,3,0))</f>
        <v/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35">
        <f t="shared" si="117"/>
        <v>0</v>
      </c>
      <c r="W263" s="13"/>
      <c r="X263" s="13"/>
      <c r="Y263" s="13"/>
      <c r="Z263" s="13"/>
      <c r="AA263" s="13"/>
      <c r="AB263" s="13"/>
      <c r="AC263" s="13" t="str">
        <f t="shared" si="100"/>
        <v/>
      </c>
      <c r="AD263" s="13"/>
      <c r="AE263" s="13"/>
      <c r="AF263" s="13"/>
      <c r="AG263" s="14"/>
      <c r="AH263" s="14">
        <f t="shared" si="82"/>
        <v>0</v>
      </c>
      <c r="AI263" s="14">
        <f t="shared" si="83"/>
        <v>0</v>
      </c>
      <c r="AJ263" s="14">
        <f t="shared" si="110"/>
        <v>0</v>
      </c>
      <c r="AK263" s="13"/>
      <c r="AL263" s="13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</row>
    <row r="264" spans="1:58" ht="19.5" customHeight="1">
      <c r="A264" s="44" t="s">
        <v>667</v>
      </c>
      <c r="B264" s="44"/>
      <c r="C264" s="44"/>
      <c r="D264" s="44"/>
      <c r="E264" s="38">
        <f t="shared" si="120"/>
        <v>0</v>
      </c>
      <c r="F264" s="24"/>
      <c r="G264" s="13"/>
      <c r="H264" s="25"/>
      <c r="I264" s="26">
        <f t="shared" si="99"/>
        <v>0</v>
      </c>
      <c r="J264" s="27"/>
      <c r="K264" s="28"/>
      <c r="L264" s="29"/>
      <c r="M264" s="30"/>
      <c r="N264" s="30" t="str">
        <f>IF(K264="","",VLOOKUP(K264,'Inventário+Enviado+pela+Amazon+'!$C$1:$G$536,5,0))</f>
        <v/>
      </c>
      <c r="O264" s="31" t="str">
        <f>IF(M264="","",VLOOKUP(M264,'Estoque FULL '!$A:$D,3,0))</f>
        <v/>
      </c>
      <c r="P264" s="31"/>
      <c r="Q264" s="31"/>
      <c r="R264" s="31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7"/>
        <v>0</v>
      </c>
      <c r="W264" s="13"/>
      <c r="X264" s="13"/>
      <c r="Y264" s="13"/>
      <c r="Z264" s="13"/>
      <c r="AA264" s="13"/>
      <c r="AB264" s="13"/>
      <c r="AC264" s="13" t="str">
        <f t="shared" si="100"/>
        <v/>
      </c>
      <c r="AD264" s="13"/>
      <c r="AE264" s="13"/>
      <c r="AF264" s="13"/>
      <c r="AG264" s="14"/>
      <c r="AH264" s="14">
        <f t="shared" si="82"/>
        <v>0</v>
      </c>
      <c r="AI264" s="14">
        <f t="shared" si="83"/>
        <v>0</v>
      </c>
      <c r="AJ264" s="14">
        <f t="shared" si="110"/>
        <v>0</v>
      </c>
      <c r="AK264" s="13"/>
      <c r="AL264" s="13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</row>
    <row r="265" spans="1:58" ht="19.5" customHeight="1">
      <c r="A265" s="44" t="s">
        <v>668</v>
      </c>
      <c r="B265" s="44"/>
      <c r="C265" s="44"/>
      <c r="D265" s="44"/>
      <c r="E265" s="38">
        <f t="shared" si="120"/>
        <v>100</v>
      </c>
      <c r="F265" s="39"/>
      <c r="G265" s="13">
        <v>1</v>
      </c>
      <c r="H265" s="25">
        <v>100</v>
      </c>
      <c r="I265" s="26">
        <f t="shared" si="99"/>
        <v>100</v>
      </c>
      <c r="J265" s="27"/>
      <c r="K265" s="28" t="s">
        <v>669</v>
      </c>
      <c r="L265" s="40">
        <v>7908125204552</v>
      </c>
      <c r="M265" s="41" t="s">
        <v>670</v>
      </c>
      <c r="N265" s="30" t="str">
        <f>IF(K265="","",VLOOKUP(K265,'Inventário+Enviado+pela+Amazon+'!$C$1:$G$536,5,0))</f>
        <v>4L-ZZ9G-LRGX</v>
      </c>
      <c r="O265" s="31" t="str">
        <f>IF(M265="","",VLOOKUP(M265,'Estoque FULL '!$A:$D,3,0))</f>
        <v>HAQM22276</v>
      </c>
      <c r="P265" s="40"/>
      <c r="Q265" s="40"/>
      <c r="R265" s="40"/>
      <c r="S265" s="32">
        <f>IFERROR(IF(M265&lt;&gt;"",VLOOKUP(M265,'Estoque FULL '!$A:$D,4,0),0),0)</f>
        <v>9</v>
      </c>
      <c r="T265" s="33">
        <f>IFERROR(VLOOKUP(K265,'Inventário+Enviado+pela+Amazon+'!$C$1:$F$510,4,0),0)</f>
        <v>26</v>
      </c>
      <c r="U265" s="34"/>
      <c r="V265" s="42">
        <f t="shared" si="117"/>
        <v>135</v>
      </c>
      <c r="W265" s="13">
        <f t="shared" ref="W265:W272" si="123">V265*X265</f>
        <v>371.25</v>
      </c>
      <c r="X265" s="13">
        <v>2.75</v>
      </c>
      <c r="Y265" s="13"/>
      <c r="Z265" s="13">
        <f t="shared" ref="Z265:Z270" si="124">V265*Y265</f>
        <v>0</v>
      </c>
      <c r="AA265" s="13"/>
      <c r="AB265" s="13"/>
      <c r="AC265" s="13" t="str">
        <f t="shared" si="100"/>
        <v/>
      </c>
      <c r="AD265" s="13"/>
      <c r="AE265" s="13"/>
      <c r="AF265" s="13"/>
      <c r="AG265" s="14"/>
      <c r="AH265" s="14">
        <f t="shared" si="82"/>
        <v>0</v>
      </c>
      <c r="AI265" s="14">
        <f t="shared" si="83"/>
        <v>0</v>
      </c>
      <c r="AJ265" s="14">
        <f t="shared" si="110"/>
        <v>0</v>
      </c>
      <c r="AK265" s="13"/>
      <c r="AL265" s="13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</row>
    <row r="266" spans="1:58" ht="19.5" customHeight="1">
      <c r="A266" s="44" t="s">
        <v>671</v>
      </c>
      <c r="B266" s="44"/>
      <c r="C266" s="44"/>
      <c r="D266" s="44"/>
      <c r="E266" s="38">
        <f t="shared" si="120"/>
        <v>0</v>
      </c>
      <c r="F266" s="39"/>
      <c r="G266" s="13"/>
      <c r="H266" s="25"/>
      <c r="I266" s="26">
        <f t="shared" si="99"/>
        <v>0</v>
      </c>
      <c r="J266" s="27"/>
      <c r="K266" s="28" t="s">
        <v>672</v>
      </c>
      <c r="L266" s="40">
        <v>7898605601400</v>
      </c>
      <c r="M266" s="41" t="s">
        <v>673</v>
      </c>
      <c r="N266" s="30" t="str">
        <f>IF(K266="","",VLOOKUP(K266,'Inventário+Enviado+pela+Amazon+'!$C$1:$G$536,5,0))</f>
        <v>BW-YLGG-ARIP</v>
      </c>
      <c r="O266" s="31" t="str">
        <f>IF(M266="","",VLOOKUP(M266,'Estoque FULL '!$A:$D,3,0))</f>
        <v>PSQD51905</v>
      </c>
      <c r="P266" s="40"/>
      <c r="Q266" s="40"/>
      <c r="R266" s="40"/>
      <c r="S266" s="32">
        <f>IFERROR(IF(M266&lt;&gt;"",VLOOKUP(M266,'Estoque FULL '!$A:$D,4,0),0),0)</f>
        <v>0</v>
      </c>
      <c r="T266" s="33">
        <f>IFERROR(VLOOKUP(K266,'Inventário+Enviado+pela+Amazon+'!$C$1:$F$510,4,0),0)</f>
        <v>26</v>
      </c>
      <c r="U266" s="34"/>
      <c r="V266" s="42">
        <f t="shared" si="117"/>
        <v>26</v>
      </c>
      <c r="W266" s="13">
        <f t="shared" si="123"/>
        <v>254.8</v>
      </c>
      <c r="X266" s="13">
        <v>9.8000000000000007</v>
      </c>
      <c r="Y266" s="13"/>
      <c r="Z266" s="13">
        <f t="shared" si="124"/>
        <v>0</v>
      </c>
      <c r="AA266" s="13"/>
      <c r="AB266" s="13"/>
      <c r="AC266" s="13" t="str">
        <f t="shared" si="100"/>
        <v/>
      </c>
      <c r="AD266" s="13"/>
      <c r="AE266" s="13">
        <v>6.3</v>
      </c>
      <c r="AF266" s="13"/>
      <c r="AG266" s="14"/>
      <c r="AH266" s="14">
        <f t="shared" si="82"/>
        <v>163.79999999999998</v>
      </c>
      <c r="AI266" s="14">
        <f t="shared" si="83"/>
        <v>0</v>
      </c>
      <c r="AJ266" s="14">
        <f t="shared" si="110"/>
        <v>0</v>
      </c>
      <c r="AK266" s="13" t="s">
        <v>674</v>
      </c>
      <c r="AL266" s="13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</row>
    <row r="267" spans="1:58" ht="19.5" customHeight="1">
      <c r="A267" s="44" t="s">
        <v>675</v>
      </c>
      <c r="B267" s="44"/>
      <c r="C267" s="44"/>
      <c r="D267" s="44"/>
      <c r="E267" s="38">
        <f t="shared" si="120"/>
        <v>0</v>
      </c>
      <c r="F267" s="39"/>
      <c r="G267" s="13">
        <v>0</v>
      </c>
      <c r="H267" s="25">
        <v>200</v>
      </c>
      <c r="I267" s="26">
        <f t="shared" si="99"/>
        <v>0</v>
      </c>
      <c r="J267" s="27"/>
      <c r="K267" s="28" t="s">
        <v>676</v>
      </c>
      <c r="L267" s="40">
        <v>7908125210584</v>
      </c>
      <c r="M267" s="41" t="s">
        <v>677</v>
      </c>
      <c r="N267" s="30" t="str">
        <f>IF(K267="","",VLOOKUP(K267,'Inventário+Enviado+pela+Amazon+'!$C$1:$G$536,5,0))</f>
        <v>43-AI4P-IC2Y</v>
      </c>
      <c r="O267" s="31" t="str">
        <f>IF(M267="","",VLOOKUP(M267,'Estoque FULL '!$A:$D,3,0))</f>
        <v>ZNFP23154</v>
      </c>
      <c r="P267" s="40"/>
      <c r="Q267" s="40"/>
      <c r="R267" s="40"/>
      <c r="S267" s="32">
        <f>IFERROR(IF(M267&lt;&gt;"",VLOOKUP(M267,'Estoque FULL '!$A:$D,4,0),0),0)</f>
        <v>57</v>
      </c>
      <c r="T267" s="33">
        <f>IFERROR(VLOOKUP(K267,'Inventário+Enviado+pela+Amazon+'!$C$1:$F$510,4,0),0)</f>
        <v>0</v>
      </c>
      <c r="U267" s="34"/>
      <c r="V267" s="42">
        <f t="shared" si="117"/>
        <v>57</v>
      </c>
      <c r="W267" s="13">
        <f t="shared" si="123"/>
        <v>182.4</v>
      </c>
      <c r="X267" s="13">
        <v>3.2</v>
      </c>
      <c r="Y267" s="13"/>
      <c r="Z267" s="13">
        <f t="shared" si="124"/>
        <v>0</v>
      </c>
      <c r="AA267" s="13"/>
      <c r="AB267" s="13"/>
      <c r="AC267" s="13" t="str">
        <f t="shared" si="100"/>
        <v/>
      </c>
      <c r="AD267" s="13"/>
      <c r="AE267" s="13"/>
      <c r="AF267" s="13"/>
      <c r="AG267" s="14"/>
      <c r="AH267" s="14">
        <f t="shared" si="82"/>
        <v>0</v>
      </c>
      <c r="AI267" s="14">
        <f t="shared" si="83"/>
        <v>0</v>
      </c>
      <c r="AJ267" s="14">
        <f t="shared" si="110"/>
        <v>0</v>
      </c>
      <c r="AK267" s="13"/>
      <c r="AL267" s="13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</row>
    <row r="268" spans="1:58" ht="19.5" customHeight="1">
      <c r="A268" s="44" t="s">
        <v>678</v>
      </c>
      <c r="B268" s="44"/>
      <c r="C268" s="44"/>
      <c r="D268" s="44"/>
      <c r="E268" s="38">
        <f t="shared" si="120"/>
        <v>0</v>
      </c>
      <c r="F268" s="24"/>
      <c r="G268" s="13"/>
      <c r="H268" s="25"/>
      <c r="I268" s="26">
        <f t="shared" si="99"/>
        <v>0</v>
      </c>
      <c r="J268" s="27"/>
      <c r="K268" s="28" t="s">
        <v>679</v>
      </c>
      <c r="L268" s="40">
        <v>7908125212274</v>
      </c>
      <c r="M268" s="41" t="s">
        <v>680</v>
      </c>
      <c r="N268" s="30" t="str">
        <f>IF(K268="","",VLOOKUP(K268,'Inventário+Enviado+pela+Amazon+'!$C$1:$G$536,5,0))</f>
        <v>OV-27A0-G8FN</v>
      </c>
      <c r="O268" s="31" t="str">
        <f>IF(M268="","",VLOOKUP(M268,'Estoque FULL '!$A:$D,3,0))</f>
        <v>SBVQ13375</v>
      </c>
      <c r="P268" s="40"/>
      <c r="Q268" s="40"/>
      <c r="R268" s="40"/>
      <c r="S268" s="32">
        <f>IFERROR(IF(M268&lt;&gt;"",VLOOKUP(M268,'Estoque FULL '!$A:$D,4,0),0),0)</f>
        <v>118</v>
      </c>
      <c r="T268" s="33">
        <f>IFERROR(VLOOKUP(K268,'Inventário+Enviado+pela+Amazon+'!$C$1:$F$510,4,0),0)</f>
        <v>19</v>
      </c>
      <c r="U268" s="34"/>
      <c r="V268" s="42">
        <f t="shared" si="117"/>
        <v>137</v>
      </c>
      <c r="W268" s="13">
        <f t="shared" si="123"/>
        <v>890.5</v>
      </c>
      <c r="X268" s="13">
        <v>6.5</v>
      </c>
      <c r="Y268" s="13"/>
      <c r="Z268" s="13">
        <f t="shared" si="124"/>
        <v>0</v>
      </c>
      <c r="AA268" s="13"/>
      <c r="AB268" s="13"/>
      <c r="AC268" s="13" t="str">
        <f t="shared" si="100"/>
        <v/>
      </c>
      <c r="AD268" s="13"/>
      <c r="AE268" s="13"/>
      <c r="AF268" s="13"/>
      <c r="AG268" s="14"/>
      <c r="AH268" s="14">
        <f t="shared" si="82"/>
        <v>0</v>
      </c>
      <c r="AI268" s="14">
        <f t="shared" si="83"/>
        <v>0</v>
      </c>
      <c r="AJ268" s="14">
        <f t="shared" si="110"/>
        <v>0</v>
      </c>
      <c r="AK268" s="13"/>
      <c r="AL268" s="13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</row>
    <row r="269" spans="1:58" ht="19.5" customHeight="1">
      <c r="A269" s="44" t="s">
        <v>681</v>
      </c>
      <c r="B269" s="44"/>
      <c r="C269" s="44"/>
      <c r="D269" s="44"/>
      <c r="E269" s="38">
        <f t="shared" si="120"/>
        <v>0</v>
      </c>
      <c r="F269" s="24"/>
      <c r="G269" s="13"/>
      <c r="H269" s="25"/>
      <c r="I269" s="26">
        <f t="shared" si="99"/>
        <v>0</v>
      </c>
      <c r="J269" s="27"/>
      <c r="K269" s="28"/>
      <c r="L269" s="29"/>
      <c r="M269" s="30"/>
      <c r="N269" s="30" t="str">
        <f>IF(K269="","",VLOOKUP(K269,'Inventário+Enviado+pela+Amazon+'!$C$1:$G$536,5,0))</f>
        <v/>
      </c>
      <c r="O269" s="31" t="str">
        <f>IF(M269="","",VLOOKUP(M269,'Estoque FULL '!$A:$D,3,0))</f>
        <v/>
      </c>
      <c r="P269" s="31"/>
      <c r="Q269" s="31"/>
      <c r="R269" s="31"/>
      <c r="S269" s="32">
        <f>IFERROR(IF(M269&lt;&gt;"",VLOOKUP(M269,'Estoque FULL '!$A:$D,4,0),0),0)</f>
        <v>0</v>
      </c>
      <c r="T269" s="33">
        <f>IFERROR(VLOOKUP(K269,'Inventário+Enviado+pela+Amazon+'!$C$1:$F$510,4,0),0)</f>
        <v>0</v>
      </c>
      <c r="U269" s="34"/>
      <c r="V269" s="35">
        <f t="shared" si="117"/>
        <v>0</v>
      </c>
      <c r="W269" s="13">
        <f t="shared" si="123"/>
        <v>0</v>
      </c>
      <c r="X269" s="13">
        <v>4.8</v>
      </c>
      <c r="Y269" s="13"/>
      <c r="Z269" s="13">
        <f t="shared" si="124"/>
        <v>0</v>
      </c>
      <c r="AA269" s="13"/>
      <c r="AB269" s="13"/>
      <c r="AC269" s="13" t="str">
        <f t="shared" si="100"/>
        <v/>
      </c>
      <c r="AD269" s="13"/>
      <c r="AE269" s="13"/>
      <c r="AF269" s="13"/>
      <c r="AG269" s="14"/>
      <c r="AH269" s="14">
        <f t="shared" si="82"/>
        <v>0</v>
      </c>
      <c r="AI269" s="14">
        <f t="shared" si="83"/>
        <v>0</v>
      </c>
      <c r="AJ269" s="14">
        <f t="shared" si="110"/>
        <v>0</v>
      </c>
      <c r="AK269" s="13"/>
      <c r="AL269" s="13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</row>
    <row r="270" spans="1:58" ht="19.5" customHeight="1">
      <c r="A270" s="44" t="s">
        <v>682</v>
      </c>
      <c r="B270" s="44"/>
      <c r="C270" s="44"/>
      <c r="D270" s="44"/>
      <c r="E270" s="38">
        <f t="shared" si="120"/>
        <v>0</v>
      </c>
      <c r="F270" s="24"/>
      <c r="G270" s="13"/>
      <c r="H270" s="25"/>
      <c r="I270" s="26">
        <f t="shared" si="99"/>
        <v>0</v>
      </c>
      <c r="J270" s="27"/>
      <c r="K270" s="28" t="s">
        <v>683</v>
      </c>
      <c r="L270" s="40">
        <v>7908125208888</v>
      </c>
      <c r="M270" s="41" t="s">
        <v>684</v>
      </c>
      <c r="N270" s="30" t="str">
        <f>IF(K270="","",VLOOKUP(K270,'Inventário+Enviado+pela+Amazon+'!$C$1:$G$536,5,0))</f>
        <v>LA-4IJS-3FGN</v>
      </c>
      <c r="O270" s="31" t="str">
        <f>IF(M270="","",VLOOKUP(M270,'Estoque FULL '!$A:$D,3,0))</f>
        <v>UZYH04214</v>
      </c>
      <c r="P270" s="40"/>
      <c r="Q270" s="40"/>
      <c r="R270" s="40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42">
        <f t="shared" si="117"/>
        <v>0</v>
      </c>
      <c r="W270" s="13">
        <f t="shared" si="123"/>
        <v>0</v>
      </c>
      <c r="X270" s="13">
        <v>16</v>
      </c>
      <c r="Y270" s="13"/>
      <c r="Z270" s="13">
        <f t="shared" si="124"/>
        <v>0</v>
      </c>
      <c r="AA270" s="13"/>
      <c r="AB270" s="13"/>
      <c r="AC270" s="13" t="str">
        <f t="shared" si="100"/>
        <v/>
      </c>
      <c r="AD270" s="13"/>
      <c r="AE270" s="13"/>
      <c r="AF270" s="13"/>
      <c r="AG270" s="14"/>
      <c r="AH270" s="14">
        <f t="shared" si="82"/>
        <v>0</v>
      </c>
      <c r="AI270" s="14">
        <f t="shared" si="83"/>
        <v>0</v>
      </c>
      <c r="AJ270" s="14">
        <f t="shared" si="110"/>
        <v>0</v>
      </c>
      <c r="AK270" s="13"/>
      <c r="AL270" s="13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</row>
    <row r="271" spans="1:58" ht="19.5" customHeight="1">
      <c r="A271" s="44" t="s">
        <v>685</v>
      </c>
      <c r="B271" s="44"/>
      <c r="C271" s="44"/>
      <c r="D271" s="44"/>
      <c r="E271" s="38">
        <f t="shared" si="120"/>
        <v>100</v>
      </c>
      <c r="F271" s="39"/>
      <c r="G271" s="13">
        <v>1</v>
      </c>
      <c r="H271" s="25">
        <v>100</v>
      </c>
      <c r="I271" s="26">
        <f t="shared" si="99"/>
        <v>100</v>
      </c>
      <c r="J271" s="27"/>
      <c r="K271" s="28" t="s">
        <v>686</v>
      </c>
      <c r="L271" s="29"/>
      <c r="M271" s="30"/>
      <c r="N271" s="30" t="str">
        <f>IF(K271="","",VLOOKUP(K271,'Inventário+Enviado+pela+Amazon+'!$C$1:$G$536,5,0))</f>
        <v>U1-LME3-8L07</v>
      </c>
      <c r="O271" s="31" t="str">
        <f>IF(M271="","",VLOOKUP(M271,'Estoque FULL '!$A:$D,3,0))</f>
        <v/>
      </c>
      <c r="P271" s="31"/>
      <c r="Q271" s="31"/>
      <c r="R271" s="31"/>
      <c r="S271" s="32">
        <f>IFERROR(IF(M271&lt;&gt;"",VLOOKUP(M271,'Estoque FULL '!$A:$D,4,0),0),0)</f>
        <v>0</v>
      </c>
      <c r="T271" s="33">
        <f>IFERROR(VLOOKUP(K271,'Inventário+Enviado+pela+Amazon+'!$C$1:$F$510,4,0),0)</f>
        <v>24</v>
      </c>
      <c r="U271" s="34"/>
      <c r="V271" s="35">
        <f t="shared" si="117"/>
        <v>124</v>
      </c>
      <c r="W271" s="13">
        <f t="shared" si="123"/>
        <v>1612</v>
      </c>
      <c r="X271" s="13">
        <v>13</v>
      </c>
      <c r="Y271" s="13"/>
      <c r="Z271" s="13"/>
      <c r="AA271" s="13"/>
      <c r="AB271" s="13"/>
      <c r="AC271" s="13" t="str">
        <f t="shared" si="100"/>
        <v/>
      </c>
      <c r="AD271" s="13"/>
      <c r="AE271" s="13"/>
      <c r="AF271" s="13"/>
      <c r="AG271" s="14"/>
      <c r="AH271" s="14">
        <f t="shared" si="82"/>
        <v>0</v>
      </c>
      <c r="AI271" s="14">
        <f t="shared" si="83"/>
        <v>0</v>
      </c>
      <c r="AJ271" s="14">
        <f t="shared" si="110"/>
        <v>0</v>
      </c>
      <c r="AK271" s="13"/>
      <c r="AL271" s="13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</row>
    <row r="272" spans="1:58" ht="19.5" customHeight="1">
      <c r="A272" s="44" t="s">
        <v>687</v>
      </c>
      <c r="B272" s="44"/>
      <c r="C272" s="44"/>
      <c r="D272" s="44"/>
      <c r="E272" s="38">
        <f t="shared" si="120"/>
        <v>53</v>
      </c>
      <c r="F272" s="39">
        <v>53</v>
      </c>
      <c r="G272" s="13"/>
      <c r="H272" s="25"/>
      <c r="I272" s="26">
        <f t="shared" si="99"/>
        <v>0</v>
      </c>
      <c r="J272" s="27"/>
      <c r="K272" s="28"/>
      <c r="L272" s="29"/>
      <c r="M272" s="30"/>
      <c r="N272" s="30" t="str">
        <f>IF(K272="","",VLOOKUP(K272,'Inventário+Enviado+pela+Amazon+'!$C$1:$G$536,5,0))</f>
        <v/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0</v>
      </c>
      <c r="U272" s="34"/>
      <c r="V272" s="35">
        <f t="shared" si="117"/>
        <v>53</v>
      </c>
      <c r="W272" s="13">
        <f t="shared" si="123"/>
        <v>678.40000000000009</v>
      </c>
      <c r="X272" s="13">
        <v>12.8</v>
      </c>
      <c r="Y272" s="13"/>
      <c r="Z272" s="13"/>
      <c r="AA272" s="13"/>
      <c r="AB272" s="13"/>
      <c r="AC272" s="13" t="str">
        <f t="shared" si="100"/>
        <v/>
      </c>
      <c r="AD272" s="13"/>
      <c r="AE272" s="13"/>
      <c r="AF272" s="13"/>
      <c r="AG272" s="14"/>
      <c r="AH272" s="14">
        <f t="shared" si="82"/>
        <v>0</v>
      </c>
      <c r="AI272" s="14">
        <f t="shared" si="83"/>
        <v>0</v>
      </c>
      <c r="AJ272" s="14">
        <f t="shared" si="110"/>
        <v>0</v>
      </c>
      <c r="AK272" s="13"/>
      <c r="AL272" s="13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</row>
    <row r="273" spans="1:58" ht="19.5" customHeight="1">
      <c r="A273" s="44" t="s">
        <v>688</v>
      </c>
      <c r="B273" s="44"/>
      <c r="C273" s="44"/>
      <c r="D273" s="44"/>
      <c r="E273" s="38">
        <f t="shared" si="120"/>
        <v>0</v>
      </c>
      <c r="F273" s="24"/>
      <c r="G273" s="13"/>
      <c r="H273" s="25"/>
      <c r="I273" s="26">
        <f t="shared" si="99"/>
        <v>0</v>
      </c>
      <c r="J273" s="27"/>
      <c r="K273" s="28" t="s">
        <v>689</v>
      </c>
      <c r="L273" s="40">
        <v>7908125208277</v>
      </c>
      <c r="M273" s="41" t="s">
        <v>690</v>
      </c>
      <c r="N273" s="30" t="str">
        <f>IF(K273="","",VLOOKUP(K273,'Inventário+Enviado+pela+Amazon+'!$C$1:$G$536,5,0))</f>
        <v>HJ-F2Q4-CW90</v>
      </c>
      <c r="O273" s="31" t="str">
        <f>IF(M273="","",VLOOKUP(M273,'Estoque FULL '!$A:$D,3,0))</f>
        <v>PLOO03701</v>
      </c>
      <c r="P273" s="40"/>
      <c r="Q273" s="40"/>
      <c r="R273" s="40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42">
        <f t="shared" si="117"/>
        <v>0</v>
      </c>
      <c r="W273" s="13"/>
      <c r="X273" s="13"/>
      <c r="Y273" s="13"/>
      <c r="Z273" s="13"/>
      <c r="AA273" s="13"/>
      <c r="AB273" s="13"/>
      <c r="AC273" s="13" t="str">
        <f t="shared" si="100"/>
        <v/>
      </c>
      <c r="AD273" s="13"/>
      <c r="AE273" s="13"/>
      <c r="AF273" s="13"/>
      <c r="AG273" s="14"/>
      <c r="AH273" s="14">
        <f t="shared" si="82"/>
        <v>0</v>
      </c>
      <c r="AI273" s="14">
        <f t="shared" si="83"/>
        <v>0</v>
      </c>
      <c r="AJ273" s="14">
        <f t="shared" si="110"/>
        <v>0</v>
      </c>
      <c r="AK273" s="13"/>
      <c r="AL273" s="13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</row>
    <row r="274" spans="1:58" ht="19.5" customHeight="1">
      <c r="A274" s="44" t="s">
        <v>691</v>
      </c>
      <c r="B274" s="44"/>
      <c r="C274" s="44"/>
      <c r="D274" s="44"/>
      <c r="E274" s="38">
        <f t="shared" si="120"/>
        <v>0</v>
      </c>
      <c r="F274" s="24"/>
      <c r="G274" s="13"/>
      <c r="H274" s="25"/>
      <c r="I274" s="26">
        <f t="shared" si="99"/>
        <v>0</v>
      </c>
      <c r="J274" s="27"/>
      <c r="K274" s="28"/>
      <c r="L274" s="40">
        <v>7908125208277</v>
      </c>
      <c r="M274" s="41" t="s">
        <v>692</v>
      </c>
      <c r="N274" s="30" t="str">
        <f>IF(K274="","",VLOOKUP(K274,'Inventário+Enviado+pela+Amazon+'!$C$1:$G$536,5,0))</f>
        <v/>
      </c>
      <c r="O274" s="31" t="str">
        <f>IF(M274="","",VLOOKUP(M274,'Estoque FULL '!$A:$D,3,0))</f>
        <v>SLSX03963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35"/>
      <c r="W274" s="13"/>
      <c r="X274" s="13"/>
      <c r="Y274" s="13"/>
      <c r="Z274" s="13"/>
      <c r="AA274" s="13"/>
      <c r="AB274" s="13"/>
      <c r="AC274" s="13" t="str">
        <f t="shared" si="100"/>
        <v/>
      </c>
      <c r="AD274" s="13"/>
      <c r="AE274" s="13"/>
      <c r="AF274" s="13"/>
      <c r="AG274" s="14"/>
      <c r="AH274" s="14">
        <f t="shared" si="82"/>
        <v>0</v>
      </c>
      <c r="AI274" s="14">
        <f t="shared" si="83"/>
        <v>0</v>
      </c>
      <c r="AJ274" s="14">
        <f t="shared" si="110"/>
        <v>0</v>
      </c>
      <c r="AK274" s="13"/>
      <c r="AL274" s="13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</row>
    <row r="275" spans="1:58" ht="19.5" customHeight="1">
      <c r="A275" s="44" t="s">
        <v>693</v>
      </c>
      <c r="B275" s="44"/>
      <c r="C275" s="44"/>
      <c r="D275" s="44"/>
      <c r="E275" s="38">
        <f t="shared" si="120"/>
        <v>0</v>
      </c>
      <c r="F275" s="24"/>
      <c r="G275" s="13"/>
      <c r="H275" s="25"/>
      <c r="I275" s="26">
        <f t="shared" si="99"/>
        <v>0</v>
      </c>
      <c r="J275" s="27"/>
      <c r="K275" s="28"/>
      <c r="L275" s="40">
        <v>7908125206433</v>
      </c>
      <c r="M275" s="41" t="s">
        <v>694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GRQB77819</v>
      </c>
      <c r="P275" s="40"/>
      <c r="Q275" s="40"/>
      <c r="R275" s="40"/>
      <c r="S275" s="32">
        <f>IFERROR(IF(M275&lt;&gt;"",VLOOKUP(M275,'Estoque FULL '!$A:$D,4,0),0),0)</f>
        <v>41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0"/>
        <v/>
      </c>
      <c r="AD275" s="13"/>
      <c r="AE275" s="13"/>
      <c r="AF275" s="13"/>
      <c r="AG275" s="14"/>
      <c r="AH275" s="14">
        <f t="shared" si="82"/>
        <v>0</v>
      </c>
      <c r="AI275" s="14">
        <f t="shared" si="83"/>
        <v>0</v>
      </c>
      <c r="AJ275" s="14">
        <f t="shared" si="110"/>
        <v>0</v>
      </c>
      <c r="AK275" s="13"/>
      <c r="AL275" s="13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</row>
    <row r="276" spans="1:58" ht="19.5" customHeight="1">
      <c r="A276" s="44" t="s">
        <v>695</v>
      </c>
      <c r="B276" s="44"/>
      <c r="C276" s="44"/>
      <c r="D276" s="44"/>
      <c r="E276" s="38">
        <f t="shared" si="120"/>
        <v>26</v>
      </c>
      <c r="F276" s="24">
        <v>26</v>
      </c>
      <c r="G276" s="13"/>
      <c r="H276" s="25"/>
      <c r="I276" s="26">
        <f t="shared" si="99"/>
        <v>0</v>
      </c>
      <c r="J276" s="27"/>
      <c r="K276" s="28" t="s">
        <v>696</v>
      </c>
      <c r="L276" s="40">
        <v>7908125208772</v>
      </c>
      <c r="M276" s="41" t="s">
        <v>697</v>
      </c>
      <c r="N276" s="30" t="str">
        <f>IF(K276="","",VLOOKUP(K276,'Inventário+Enviado+pela+Amazon+'!$C$1:$G$536,5,0))</f>
        <v>YW-2IF1-IM87</v>
      </c>
      <c r="O276" s="31" t="str">
        <f>IF(M276="","",VLOOKUP(M276,'Estoque FULL '!$A:$D,3,0))</f>
        <v>SBZO98717</v>
      </c>
      <c r="P276" s="40"/>
      <c r="Q276" s="40"/>
      <c r="R276" s="40"/>
      <c r="S276" s="32">
        <f>IFERROR(IF(M276&lt;&gt;"",VLOOKUP(M276,'Estoque FULL '!$A:$D,4,0),0),0)</f>
        <v>144</v>
      </c>
      <c r="T276" s="33">
        <f>IFERROR(VLOOKUP(K276,'Inventário+Enviado+pela+Amazon+'!$C$1:$F$510,4,0),0)</f>
        <v>0</v>
      </c>
      <c r="U276" s="34"/>
      <c r="V276" s="42">
        <f t="shared" ref="V276:V277" si="125">I276+F276+S276+T276+U276</f>
        <v>170</v>
      </c>
      <c r="W276" s="13"/>
      <c r="X276" s="13"/>
      <c r="Y276" s="13"/>
      <c r="Z276" s="13"/>
      <c r="AA276" s="13"/>
      <c r="AB276" s="13"/>
      <c r="AC276" s="13" t="str">
        <f t="shared" si="100"/>
        <v/>
      </c>
      <c r="AD276" s="13"/>
      <c r="AE276" s="13"/>
      <c r="AF276" s="13"/>
      <c r="AG276" s="14"/>
      <c r="AH276" s="14">
        <f t="shared" si="82"/>
        <v>0</v>
      </c>
      <c r="AI276" s="14">
        <f t="shared" si="83"/>
        <v>0</v>
      </c>
      <c r="AJ276" s="14">
        <f t="shared" si="110"/>
        <v>0</v>
      </c>
      <c r="AK276" s="13"/>
      <c r="AL276" s="13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</row>
    <row r="277" spans="1:58" ht="19.5" customHeight="1">
      <c r="A277" s="104" t="s">
        <v>698</v>
      </c>
      <c r="B277" s="44"/>
      <c r="C277" s="44"/>
      <c r="D277" s="44"/>
      <c r="E277" s="38">
        <f t="shared" si="120"/>
        <v>0</v>
      </c>
      <c r="F277" s="24"/>
      <c r="G277" s="13"/>
      <c r="H277" s="25"/>
      <c r="I277" s="26">
        <f t="shared" si="99"/>
        <v>0</v>
      </c>
      <c r="J277" s="27"/>
      <c r="K277" s="28"/>
      <c r="L277" s="40">
        <v>7908125208765</v>
      </c>
      <c r="M277" s="41" t="s">
        <v>699</v>
      </c>
      <c r="N277" s="30" t="str">
        <f>IF(K277="","",VLOOKUP(K277,'Inventário+Enviado+pela+Amazon+'!$C$1:$G$536,5,0))</f>
        <v/>
      </c>
      <c r="O277" s="31" t="str">
        <f>IF(M277="","",VLOOKUP(M277,'Estoque FULL '!$A:$D,3,0))</f>
        <v>RUWE88897</v>
      </c>
      <c r="P277" s="40"/>
      <c r="Q277" s="40"/>
      <c r="R277" s="40"/>
      <c r="S277" s="32">
        <f>IFERROR(IF(M277&lt;&gt;"",VLOOKUP(M277,'Estoque FULL '!$A:$D,4,0),0),0)</f>
        <v>0</v>
      </c>
      <c r="T277" s="33">
        <f>IFERROR(VLOOKUP(K277,'Inventário+Enviado+pela+Amazon+'!$C$1:$F$510,4,0),0)</f>
        <v>0</v>
      </c>
      <c r="U277" s="34"/>
      <c r="V277" s="42">
        <f t="shared" si="125"/>
        <v>0</v>
      </c>
      <c r="W277" s="13"/>
      <c r="X277" s="13"/>
      <c r="Y277" s="13"/>
      <c r="Z277" s="13"/>
      <c r="AA277" s="13"/>
      <c r="AB277" s="13"/>
      <c r="AC277" s="13" t="str">
        <f t="shared" si="100"/>
        <v/>
      </c>
      <c r="AD277" s="13"/>
      <c r="AE277" s="13"/>
      <c r="AF277" s="13"/>
      <c r="AG277" s="14"/>
      <c r="AH277" s="14">
        <f t="shared" si="82"/>
        <v>0</v>
      </c>
      <c r="AI277" s="14">
        <f t="shared" si="83"/>
        <v>0</v>
      </c>
      <c r="AJ277" s="14">
        <f t="shared" si="110"/>
        <v>0</v>
      </c>
      <c r="AK277" s="13"/>
      <c r="AL277" s="13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</row>
    <row r="278" spans="1:58" ht="19.5" customHeight="1">
      <c r="A278" s="105" t="s">
        <v>700</v>
      </c>
      <c r="B278" s="44"/>
      <c r="C278" s="44"/>
      <c r="D278" s="44"/>
      <c r="E278" s="38">
        <f t="shared" si="120"/>
        <v>0</v>
      </c>
      <c r="F278" s="24">
        <v>0</v>
      </c>
      <c r="G278" s="13"/>
      <c r="H278" s="25"/>
      <c r="I278" s="26">
        <f t="shared" si="99"/>
        <v>0</v>
      </c>
      <c r="J278" s="27"/>
      <c r="K278" s="28"/>
      <c r="L278" s="29"/>
      <c r="M278" s="30" t="s">
        <v>3164</v>
      </c>
      <c r="N278" s="30" t="str">
        <f>IF(K278="","",VLOOKUP(K278,'Inventário+Enviado+pela+Amazon+'!$C$1:$G$536,5,0))</f>
        <v/>
      </c>
      <c r="O278" s="31"/>
      <c r="P278" s="31"/>
      <c r="Q278" s="40">
        <f>V279*P279</f>
        <v>216</v>
      </c>
      <c r="R278" s="40">
        <f>P280*V280</f>
        <v>740</v>
      </c>
      <c r="S278" s="32">
        <f>IFERROR(IF(M278&lt;&gt;"",VLOOKUP(M278,'Estoque FULL '!$A:$D,4,0),0),0)</f>
        <v>0</v>
      </c>
      <c r="T278" s="33"/>
      <c r="U278" s="34"/>
      <c r="V278" s="35">
        <f>I278+F278+S278+T278+U278+Q278+R278</f>
        <v>956</v>
      </c>
      <c r="W278" s="13"/>
      <c r="X278" s="13"/>
      <c r="Y278" s="13"/>
      <c r="Z278" s="13"/>
      <c r="AA278" s="13"/>
      <c r="AB278" s="13"/>
      <c r="AC278" s="13" t="str">
        <f t="shared" si="100"/>
        <v/>
      </c>
      <c r="AD278" s="13"/>
      <c r="AE278" s="13">
        <v>1.6179482500000002</v>
      </c>
      <c r="AF278" s="13">
        <v>0.27221875000000001</v>
      </c>
      <c r="AG278" s="14">
        <v>0.10070749999999999</v>
      </c>
      <c r="AH278" s="14">
        <f t="shared" si="82"/>
        <v>1546.7585270000002</v>
      </c>
      <c r="AI278" s="14">
        <f t="shared" si="83"/>
        <v>260.24112500000001</v>
      </c>
      <c r="AJ278" s="14">
        <f t="shared" si="110"/>
        <v>96.276369999999986</v>
      </c>
      <c r="AK278" s="13" t="s">
        <v>39</v>
      </c>
      <c r="AL278" s="13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</row>
    <row r="279" spans="1:58" ht="19.5" customHeight="1">
      <c r="A279" s="105" t="s">
        <v>701</v>
      </c>
      <c r="B279" s="44"/>
      <c r="C279" s="44" t="s">
        <v>42</v>
      </c>
      <c r="D279" s="44"/>
      <c r="E279" s="38"/>
      <c r="F279" s="24"/>
      <c r="G279" s="13"/>
      <c r="H279" s="25" t="s">
        <v>42</v>
      </c>
      <c r="I279" s="26"/>
      <c r="J279" s="27"/>
      <c r="K279" s="28" t="s">
        <v>702</v>
      </c>
      <c r="L279" s="40">
        <v>7898722572126</v>
      </c>
      <c r="M279" s="41" t="s">
        <v>593</v>
      </c>
      <c r="N279" s="30" t="str">
        <f>IF(K279="","",VLOOKUP(K279,'Inventário+Enviado+pela+Amazon+'!$C$1:$G$536,5,0))</f>
        <v>EI-IOOG-H88Z</v>
      </c>
      <c r="O279" s="31" t="str">
        <f>IF(M279="","",VLOOKUP(M279,'Estoque FULL '!$A:$D,3,0))</f>
        <v>UKGW56289</v>
      </c>
      <c r="P279" s="40">
        <v>8</v>
      </c>
      <c r="Q279" s="40"/>
      <c r="R279" s="40"/>
      <c r="S279" s="32">
        <f>IFERROR(IF(M279&lt;&gt;"",VLOOKUP(M279,'Estoque FULL '!$A:$D,4,0),0),0)</f>
        <v>16</v>
      </c>
      <c r="T279" s="33">
        <f>IFERROR(VLOOKUP(K279,'Inventário+Enviado+pela+Amazon+'!$C$1:$F$510,4,0),0)</f>
        <v>11</v>
      </c>
      <c r="U279" s="34"/>
      <c r="V279" s="42">
        <f t="shared" ref="V279:V280" si="126">I279+F279+S279+T279+U279</f>
        <v>27</v>
      </c>
      <c r="W279" s="13"/>
      <c r="X279" s="13"/>
      <c r="Y279" s="13"/>
      <c r="Z279" s="13"/>
      <c r="AA279" s="13"/>
      <c r="AB279" s="13"/>
      <c r="AC279" s="13" t="str">
        <f t="shared" si="100"/>
        <v/>
      </c>
      <c r="AD279" s="13"/>
      <c r="AE279" s="13"/>
      <c r="AF279" s="13"/>
      <c r="AG279" s="14"/>
      <c r="AH279" s="14">
        <f t="shared" si="82"/>
        <v>0</v>
      </c>
      <c r="AI279" s="14">
        <f t="shared" si="83"/>
        <v>0</v>
      </c>
      <c r="AJ279" s="14">
        <f t="shared" si="110"/>
        <v>0</v>
      </c>
      <c r="AK279" s="13"/>
      <c r="AL279" s="13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</row>
    <row r="280" spans="1:58" ht="19.5" customHeight="1">
      <c r="A280" s="105" t="s">
        <v>703</v>
      </c>
      <c r="B280" s="44"/>
      <c r="C280" s="44" t="s">
        <v>42</v>
      </c>
      <c r="D280" s="44"/>
      <c r="E280" s="38"/>
      <c r="F280" s="24"/>
      <c r="G280" s="13"/>
      <c r="H280" s="25" t="s">
        <v>42</v>
      </c>
      <c r="I280" s="26"/>
      <c r="J280" s="27"/>
      <c r="K280" s="28" t="s">
        <v>704</v>
      </c>
      <c r="L280" s="40">
        <v>7898722572133</v>
      </c>
      <c r="M280" s="41" t="s">
        <v>300</v>
      </c>
      <c r="N280" s="30" t="str">
        <f>IF(K280="","",VLOOKUP(K280,'Inventário+Enviado+pela+Amazon+'!$C$1:$G$536,5,0))</f>
        <v>SZ-KQOI-BMWS</v>
      </c>
      <c r="O280" s="31" t="str">
        <f>IF(M280="","",VLOOKUP(M280,'Estoque FULL '!$A:$D,3,0))</f>
        <v>RZIZ58341</v>
      </c>
      <c r="P280" s="40">
        <v>20</v>
      </c>
      <c r="Q280" s="40"/>
      <c r="R280" s="40"/>
      <c r="S280" s="32">
        <f>IFERROR(IF(M280&lt;&gt;"",VLOOKUP(M280,'Estoque FULL '!$A:$D,4,0),0),0)</f>
        <v>37</v>
      </c>
      <c r="T280" s="33">
        <f>IFERROR(VLOOKUP(K280,'Inventário+Enviado+pela+Amazon+'!$C$1:$F$510,4,0),0)</f>
        <v>0</v>
      </c>
      <c r="U280" s="34"/>
      <c r="V280" s="42">
        <f t="shared" si="126"/>
        <v>37</v>
      </c>
      <c r="W280" s="13"/>
      <c r="X280" s="13"/>
      <c r="Y280" s="13"/>
      <c r="Z280" s="13"/>
      <c r="AA280" s="13"/>
      <c r="AB280" s="13"/>
      <c r="AC280" s="13" t="str">
        <f t="shared" si="100"/>
        <v/>
      </c>
      <c r="AD280" s="13"/>
      <c r="AE280" s="13"/>
      <c r="AF280" s="13"/>
      <c r="AG280" s="14"/>
      <c r="AH280" s="14">
        <f t="shared" si="82"/>
        <v>0</v>
      </c>
      <c r="AI280" s="14">
        <f t="shared" si="83"/>
        <v>0</v>
      </c>
      <c r="AJ280" s="14">
        <f t="shared" si="110"/>
        <v>0</v>
      </c>
      <c r="AK280" s="13"/>
      <c r="AL280" s="13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</row>
    <row r="281" spans="1:58" ht="19.5" customHeight="1">
      <c r="A281" s="98" t="s">
        <v>705</v>
      </c>
      <c r="B281" s="44"/>
      <c r="C281" s="44">
        <v>84</v>
      </c>
      <c r="D281" s="44"/>
      <c r="E281" s="38">
        <f t="shared" ref="E281" si="127">F281+I281</f>
        <v>2164</v>
      </c>
      <c r="F281" s="69">
        <v>164</v>
      </c>
      <c r="G281">
        <v>1</v>
      </c>
      <c r="H281" s="13">
        <v>2000</v>
      </c>
      <c r="I281" s="26">
        <f t="shared" ref="I281" si="128">G281*H281</f>
        <v>2000</v>
      </c>
      <c r="J281" s="45" t="s">
        <v>706</v>
      </c>
      <c r="K281" s="28"/>
      <c r="L281" s="29"/>
      <c r="M281" s="30" t="s">
        <v>3163</v>
      </c>
      <c r="N281" s="30" t="str">
        <f>IF(K281="","",VLOOKUP(K281,'Inventário+Enviado+pela+Amazon+'!$C$1:$G$536,5,0))</f>
        <v/>
      </c>
      <c r="O281" s="31"/>
      <c r="P281" s="31"/>
      <c r="Q281" s="40">
        <f>V282*P282</f>
        <v>656</v>
      </c>
      <c r="R281" s="40">
        <f>P283*V283</f>
        <v>732</v>
      </c>
      <c r="S281" s="32">
        <f>IFERROR(IF(M281&lt;&gt;"",VLOOKUP(M281,'Estoque FULL '!$A:$D,4,0),0),0)</f>
        <v>0</v>
      </c>
      <c r="T281" s="33">
        <f>IFERROR(VLOOKUP(K281,'Inventário+Enviado+pela+Amazon+'!$C$1:$F$510,4,0),0)</f>
        <v>0</v>
      </c>
      <c r="U281" s="34"/>
      <c r="V281" s="35">
        <f>E281+F281+S281+T281+U281+Q281+R281</f>
        <v>3716</v>
      </c>
      <c r="W281" s="13"/>
      <c r="X281" s="13"/>
      <c r="Y281" s="13"/>
      <c r="Z281" s="13"/>
      <c r="AA281" s="13"/>
      <c r="AB281" s="13"/>
      <c r="AC281" s="13" t="str">
        <f t="shared" si="100"/>
        <v/>
      </c>
      <c r="AD281" s="13"/>
      <c r="AE281" s="13">
        <v>3.4381442962962963</v>
      </c>
      <c r="AF281" s="13">
        <v>0.57846518518518519</v>
      </c>
      <c r="AG281" s="14">
        <v>0.21400444444444444</v>
      </c>
      <c r="AH281" s="14">
        <f t="shared" si="82"/>
        <v>12776.144205037037</v>
      </c>
      <c r="AI281" s="14">
        <f t="shared" si="83"/>
        <v>2149.5766281481483</v>
      </c>
      <c r="AJ281" s="14">
        <f t="shared" si="110"/>
        <v>795.24051555555559</v>
      </c>
      <c r="AK281" s="13" t="s">
        <v>39</v>
      </c>
      <c r="AL281" s="13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</row>
    <row r="282" spans="1:58" ht="19.5" customHeight="1">
      <c r="A282" s="98" t="s">
        <v>707</v>
      </c>
      <c r="B282" s="44"/>
      <c r="C282" s="44" t="s">
        <v>42</v>
      </c>
      <c r="D282" s="44"/>
      <c r="E282" s="38"/>
      <c r="F282" s="24"/>
      <c r="G282" s="13"/>
      <c r="H282" s="25" t="s">
        <v>42</v>
      </c>
      <c r="I282" s="26"/>
      <c r="J282" s="27"/>
      <c r="K282" s="28"/>
      <c r="L282" s="40" t="s">
        <v>708</v>
      </c>
      <c r="M282" s="41" t="s">
        <v>709</v>
      </c>
      <c r="N282" s="30" t="str">
        <f>IF(K282="","",VLOOKUP(K282,'Inventário+Enviado+pela+Amazon+'!$C$1:$G$536,5,0))</f>
        <v/>
      </c>
      <c r="O282" s="31" t="str">
        <f>IF(M282="","",VLOOKUP(M282,'Estoque FULL '!$A:$D,3,0))</f>
        <v>CCFJ96771</v>
      </c>
      <c r="P282" s="40">
        <v>8</v>
      </c>
      <c r="Q282" s="40"/>
      <c r="R282" s="40"/>
      <c r="S282" s="32">
        <f>IFERROR(IF(M282&lt;&gt;"",VLOOKUP(M282,'Estoque FULL '!$A:$D,4,0),0),0)</f>
        <v>82</v>
      </c>
      <c r="T282" s="33">
        <f>IFERROR(VLOOKUP(K282,'Inventário+Enviado+pela+Amazon+'!$C$1:$F$510,4,0),0)</f>
        <v>0</v>
      </c>
      <c r="U282" s="34"/>
      <c r="V282" s="42">
        <f t="shared" ref="V282:V283" si="129">I282+F282+S282+T282+U282</f>
        <v>82</v>
      </c>
      <c r="W282" s="13"/>
      <c r="X282" s="13"/>
      <c r="Y282" s="13"/>
      <c r="Z282" s="13"/>
      <c r="AA282" s="13"/>
      <c r="AB282" s="13"/>
      <c r="AC282" s="13" t="str">
        <f t="shared" si="100"/>
        <v/>
      </c>
      <c r="AD282" s="13"/>
      <c r="AE282" s="13"/>
      <c r="AF282" s="13"/>
      <c r="AG282" s="14"/>
      <c r="AH282" s="14">
        <f t="shared" si="82"/>
        <v>0</v>
      </c>
      <c r="AI282" s="14">
        <f t="shared" si="83"/>
        <v>0</v>
      </c>
      <c r="AJ282" s="14">
        <f t="shared" si="110"/>
        <v>0</v>
      </c>
      <c r="AK282" s="13"/>
      <c r="AL282" s="13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</row>
    <row r="283" spans="1:58" ht="19.5" customHeight="1">
      <c r="A283" s="98" t="s">
        <v>710</v>
      </c>
      <c r="B283" s="44"/>
      <c r="C283" s="44" t="s">
        <v>42</v>
      </c>
      <c r="D283" s="44"/>
      <c r="E283" s="38"/>
      <c r="F283" s="24"/>
      <c r="G283" s="13"/>
      <c r="H283" s="25" t="s">
        <v>42</v>
      </c>
      <c r="I283" s="26"/>
      <c r="J283" s="27"/>
      <c r="K283" s="28" t="s">
        <v>711</v>
      </c>
      <c r="L283" s="40">
        <v>7898722572072</v>
      </c>
      <c r="M283" s="41" t="s">
        <v>712</v>
      </c>
      <c r="N283" s="30" t="str">
        <f>IF(K283="","",VLOOKUP(K283,'Inventário+Enviado+pela+Amazon+'!$C$1:$G$536,5,0))</f>
        <v>QY-KTW0-IENN</v>
      </c>
      <c r="O283" s="31" t="str">
        <f>IF(M283="","",VLOOKUP(M283,'Estoque FULL '!$A:$D,3,0))</f>
        <v>DQWD29097</v>
      </c>
      <c r="P283" s="40">
        <v>12</v>
      </c>
      <c r="Q283" s="40"/>
      <c r="R283" s="40"/>
      <c r="S283" s="32">
        <f>IFERROR(IF(M283&lt;&gt;"",VLOOKUP(M283,'Estoque FULL '!$A:$D,4,0),0),0)</f>
        <v>45</v>
      </c>
      <c r="T283" s="33">
        <f>IFERROR(VLOOKUP(K283,'Inventário+Enviado+pela+Amazon+'!$C$1:$F$510,4,0),0)</f>
        <v>16</v>
      </c>
      <c r="U283" s="34"/>
      <c r="V283" s="42">
        <f t="shared" si="129"/>
        <v>61</v>
      </c>
      <c r="W283" s="13"/>
      <c r="X283" s="13"/>
      <c r="Y283" s="13"/>
      <c r="Z283" s="13"/>
      <c r="AA283" s="13"/>
      <c r="AB283" s="13"/>
      <c r="AC283" s="13" t="str">
        <f t="shared" si="100"/>
        <v/>
      </c>
      <c r="AD283" s="13"/>
      <c r="AE283" s="13"/>
      <c r="AF283" s="13"/>
      <c r="AG283" s="14"/>
      <c r="AH283" s="14">
        <f t="shared" si="82"/>
        <v>0</v>
      </c>
      <c r="AI283" s="14">
        <f t="shared" si="83"/>
        <v>0</v>
      </c>
      <c r="AJ283" s="14">
        <f t="shared" si="110"/>
        <v>0</v>
      </c>
      <c r="AK283" s="13"/>
      <c r="AL283" s="13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</row>
    <row r="284" spans="1:58" ht="19.5" customHeight="1">
      <c r="A284" s="98" t="s">
        <v>713</v>
      </c>
      <c r="B284" s="44"/>
      <c r="C284" s="44"/>
      <c r="D284" s="44"/>
      <c r="E284" s="38">
        <f t="shared" ref="E284:E320" si="130">F284+I284</f>
        <v>4700</v>
      </c>
      <c r="F284" s="39">
        <v>700</v>
      </c>
      <c r="G284" s="13">
        <v>2</v>
      </c>
      <c r="H284" s="25">
        <v>2000</v>
      </c>
      <c r="I284" s="26">
        <f t="shared" ref="I284:I316" si="131">G284*H284</f>
        <v>4000</v>
      </c>
      <c r="J284" s="45" t="s">
        <v>714</v>
      </c>
      <c r="K284" s="28"/>
      <c r="L284" s="29"/>
      <c r="M284" s="30" t="s">
        <v>3162</v>
      </c>
      <c r="N284" s="30" t="str">
        <f>IF(K284="","",VLOOKUP(K284,'Inventário+Enviado+pela+Amazon+'!$C$1:$G$536,5,0))</f>
        <v/>
      </c>
      <c r="O284" s="31"/>
      <c r="P284" s="31"/>
      <c r="Q284" s="40">
        <f>V285*P285</f>
        <v>732</v>
      </c>
      <c r="R284" s="40">
        <f>P286*V286</f>
        <v>192</v>
      </c>
      <c r="S284" s="32">
        <f>IFERROR(IF(M284&lt;&gt;"",VLOOKUP(M284,'Estoque FULL '!$A:$D,4,0),0),0)</f>
        <v>0</v>
      </c>
      <c r="T284" s="33">
        <f>IFERROR(VLOOKUP(K284,'Inventário+Enviado+pela+Amazon+'!$C$1:$F$510,4,0),0)</f>
        <v>0</v>
      </c>
      <c r="U284" s="34"/>
      <c r="V284" s="35">
        <f>I284+F284+S284+T284+U284+Q284+R284</f>
        <v>5624</v>
      </c>
      <c r="W284" s="13"/>
      <c r="X284" s="13"/>
      <c r="Y284" s="13"/>
      <c r="Z284" s="13"/>
      <c r="AA284" s="13"/>
      <c r="AB284" s="13"/>
      <c r="AC284" s="13" t="str">
        <f t="shared" si="100"/>
        <v/>
      </c>
      <c r="AD284" s="13"/>
      <c r="AE284" s="13">
        <v>3.8801866666666669</v>
      </c>
      <c r="AF284" s="13">
        <v>0.6524766666666667</v>
      </c>
      <c r="AG284" s="153">
        <v>0.23</v>
      </c>
      <c r="AH284" s="14">
        <f t="shared" si="82"/>
        <v>21822.169813333334</v>
      </c>
      <c r="AI284" s="14">
        <f t="shared" si="83"/>
        <v>3669.5287733333334</v>
      </c>
      <c r="AJ284" s="14">
        <f t="shared" si="110"/>
        <v>1293.52</v>
      </c>
      <c r="AK284" s="106" t="s">
        <v>715</v>
      </c>
      <c r="AL284" s="13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</row>
    <row r="285" spans="1:58" ht="19.5" customHeight="1">
      <c r="A285" s="107" t="s">
        <v>716</v>
      </c>
      <c r="B285" s="22"/>
      <c r="C285" s="22"/>
      <c r="D285" s="22"/>
      <c r="E285" s="38">
        <f t="shared" si="130"/>
        <v>0</v>
      </c>
      <c r="F285" s="24"/>
      <c r="G285" s="13"/>
      <c r="H285" s="25"/>
      <c r="I285" s="26">
        <f t="shared" si="131"/>
        <v>0</v>
      </c>
      <c r="J285" s="27"/>
      <c r="K285" s="28" t="s">
        <v>717</v>
      </c>
      <c r="L285" s="40">
        <v>7898722572096</v>
      </c>
      <c r="M285" s="41" t="s">
        <v>718</v>
      </c>
      <c r="N285" s="30" t="str">
        <f>IF(K285="","",VLOOKUP(K285,'Inventário+Enviado+pela+Amazon+'!$C$1:$G$536,5,0))</f>
        <v>6Q-H3S2-PW1X</v>
      </c>
      <c r="O285" s="31" t="str">
        <f>IF(M285="","",VLOOKUP(M285,'Estoque FULL '!$A:$D,3,0))</f>
        <v>RYIP53298</v>
      </c>
      <c r="P285" s="40">
        <v>12</v>
      </c>
      <c r="Q285" s="40"/>
      <c r="R285" s="40"/>
      <c r="S285" s="32">
        <f>IFERROR(IF(M285&lt;&gt;"",VLOOKUP(M285,'Estoque FULL '!$A:$D,4,0),0),0)</f>
        <v>0</v>
      </c>
      <c r="T285" s="33">
        <f>IFERROR(VLOOKUP(K285,'Inventário+Enviado+pela+Amazon+'!$C$1:$F$510,4,0),0)</f>
        <v>61</v>
      </c>
      <c r="U285" s="34"/>
      <c r="V285" s="42">
        <f t="shared" ref="V285:V291" si="132">I285+F285+S285+T285+U285</f>
        <v>61</v>
      </c>
      <c r="W285" s="13"/>
      <c r="X285" s="13"/>
      <c r="Y285" s="13"/>
      <c r="Z285" s="13"/>
      <c r="AA285" s="13"/>
      <c r="AB285" s="13"/>
      <c r="AC285" s="13" t="str">
        <f t="shared" si="100"/>
        <v/>
      </c>
      <c r="AD285" s="13"/>
      <c r="AE285" s="13"/>
      <c r="AF285" s="13"/>
      <c r="AG285" s="14"/>
      <c r="AH285" s="14">
        <f t="shared" si="82"/>
        <v>0</v>
      </c>
      <c r="AI285" s="14">
        <f t="shared" si="83"/>
        <v>0</v>
      </c>
      <c r="AJ285" s="14">
        <f t="shared" si="110"/>
        <v>0</v>
      </c>
      <c r="AK285" s="13"/>
      <c r="AL285" s="13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</row>
    <row r="286" spans="1:58" ht="19.5" customHeight="1">
      <c r="A286" s="107" t="s">
        <v>719</v>
      </c>
      <c r="B286" s="22"/>
      <c r="C286" s="22"/>
      <c r="D286" s="22"/>
      <c r="E286" s="38">
        <f t="shared" si="130"/>
        <v>0</v>
      </c>
      <c r="F286" s="24"/>
      <c r="G286" s="13"/>
      <c r="H286" s="25"/>
      <c r="I286" s="26">
        <f t="shared" si="131"/>
        <v>0</v>
      </c>
      <c r="J286" s="27"/>
      <c r="K286" s="28" t="s">
        <v>720</v>
      </c>
      <c r="L286" s="40">
        <v>7898722572089</v>
      </c>
      <c r="M286" s="41" t="s">
        <v>721</v>
      </c>
      <c r="N286" s="30" t="str">
        <f>IF(K286="","",VLOOKUP(K286,'Inventário+Enviado+pela+Amazon+'!$C$1:$G$536,5,0))</f>
        <v>1N-AP0G-S18S</v>
      </c>
      <c r="O286" s="31" t="str">
        <f>IF(M286="","",VLOOKUP(M286,'Estoque FULL '!$A:$D,3,0))</f>
        <v>RYEA61096</v>
      </c>
      <c r="P286" s="40">
        <v>8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24</v>
      </c>
      <c r="U286" s="34"/>
      <c r="V286" s="42">
        <f t="shared" si="132"/>
        <v>24</v>
      </c>
      <c r="W286" s="13"/>
      <c r="X286" s="13"/>
      <c r="Y286" s="13"/>
      <c r="Z286" s="13"/>
      <c r="AA286" s="13"/>
      <c r="AB286" s="13"/>
      <c r="AC286" s="13" t="str">
        <f t="shared" si="100"/>
        <v/>
      </c>
      <c r="AD286" s="13"/>
      <c r="AE286" s="13"/>
      <c r="AF286" s="13"/>
      <c r="AG286" s="14"/>
      <c r="AH286" s="14">
        <f t="shared" si="82"/>
        <v>0</v>
      </c>
      <c r="AI286" s="14">
        <f t="shared" si="83"/>
        <v>0</v>
      </c>
      <c r="AJ286" s="14">
        <f t="shared" si="110"/>
        <v>0</v>
      </c>
      <c r="AK286" s="13"/>
      <c r="AL286" s="13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</row>
    <row r="287" spans="1:58" ht="19.5" customHeight="1">
      <c r="A287" s="108" t="s">
        <v>722</v>
      </c>
      <c r="B287" s="22" t="s">
        <v>723</v>
      </c>
      <c r="C287" s="22"/>
      <c r="D287" s="22"/>
      <c r="E287" s="38">
        <f t="shared" si="130"/>
        <v>98</v>
      </c>
      <c r="F287" s="39">
        <v>98</v>
      </c>
      <c r="G287" s="13"/>
      <c r="H287" s="25"/>
      <c r="I287" s="26">
        <f t="shared" si="131"/>
        <v>0</v>
      </c>
      <c r="J287" s="27"/>
      <c r="K287" s="28" t="s">
        <v>724</v>
      </c>
      <c r="L287" s="40">
        <v>7898722574557</v>
      </c>
      <c r="M287" s="41" t="s">
        <v>725</v>
      </c>
      <c r="N287" s="30" t="str">
        <f>IF(K287="","",VLOOKUP(K287,'Inventário+Enviado+pela+Amazon+'!$C$1:$G$536,5,0))</f>
        <v>9K-QUN4-2THE</v>
      </c>
      <c r="O287" s="31" t="str">
        <f>IF(M287="","",VLOOKUP(M287,'Estoque FULL '!$A:$D,3,0))</f>
        <v>OZLA97397</v>
      </c>
      <c r="P287" s="40"/>
      <c r="Q287" s="40"/>
      <c r="R287" s="40"/>
      <c r="S287" s="32">
        <f>IFERROR(IF(M287&lt;&gt;"",VLOOKUP(M287,'Estoque FULL '!$A:$D,4,0),0),0)</f>
        <v>6</v>
      </c>
      <c r="T287" s="33">
        <f>IFERROR(VLOOKUP(K287,'Inventário+Enviado+pela+Amazon+'!$C$1:$F$510,4,0),0)</f>
        <v>0</v>
      </c>
      <c r="U287" s="34"/>
      <c r="V287" s="42">
        <f t="shared" si="132"/>
        <v>104</v>
      </c>
      <c r="W287" s="13"/>
      <c r="X287" s="13"/>
      <c r="Y287" s="13"/>
      <c r="Z287" s="13"/>
      <c r="AA287" s="13"/>
      <c r="AB287" s="13"/>
      <c r="AC287" s="13" t="str">
        <f t="shared" si="100"/>
        <v/>
      </c>
      <c r="AD287" s="13"/>
      <c r="AE287" s="13">
        <v>12.140049999999999</v>
      </c>
      <c r="AF287" s="13">
        <v>2.18607</v>
      </c>
      <c r="AG287" s="14">
        <v>0.28000000000000003</v>
      </c>
      <c r="AH287" s="14">
        <f t="shared" si="82"/>
        <v>1262.5651999999998</v>
      </c>
      <c r="AI287" s="14">
        <f t="shared" si="83"/>
        <v>227.35128</v>
      </c>
      <c r="AJ287" s="14">
        <f t="shared" si="110"/>
        <v>29.120000000000005</v>
      </c>
      <c r="AK287" s="13"/>
      <c r="AL287" s="13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</row>
    <row r="288" spans="1:58" ht="19.5" customHeight="1">
      <c r="A288" s="108" t="s">
        <v>726</v>
      </c>
      <c r="B288" s="22"/>
      <c r="C288" s="22"/>
      <c r="D288" s="22"/>
      <c r="E288" s="38">
        <f t="shared" si="130"/>
        <v>232</v>
      </c>
      <c r="F288" s="24">
        <v>232</v>
      </c>
      <c r="G288" s="13"/>
      <c r="H288" s="25"/>
      <c r="I288" s="26">
        <f t="shared" si="131"/>
        <v>0</v>
      </c>
      <c r="J288" s="27"/>
      <c r="K288" s="28" t="s">
        <v>727</v>
      </c>
      <c r="L288" s="40" t="s">
        <v>728</v>
      </c>
      <c r="M288" s="41" t="s">
        <v>725</v>
      </c>
      <c r="N288" s="30" t="str">
        <f>IF(K288="","",VLOOKUP(K288,'Inventário+Enviado+pela+Amazon+'!$C$1:$G$536,5,0))</f>
        <v>HS-WCT3-TUT0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2"/>
        <v>238</v>
      </c>
      <c r="W288" s="13"/>
      <c r="X288" s="13"/>
      <c r="Y288" s="13"/>
      <c r="Z288" s="13"/>
      <c r="AA288" s="13"/>
      <c r="AB288" s="13"/>
      <c r="AC288" s="13" t="str">
        <f t="shared" si="100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4">
        <f t="shared" si="82"/>
        <v>2889.3318999999997</v>
      </c>
      <c r="AI288" s="14">
        <f t="shared" si="83"/>
        <v>520.28466000000003</v>
      </c>
      <c r="AJ288" s="14">
        <f t="shared" si="110"/>
        <v>66.64</v>
      </c>
      <c r="AK288" s="13"/>
      <c r="AL288" s="13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</row>
    <row r="289" spans="1:58" ht="19.5" customHeight="1">
      <c r="A289" s="109" t="s">
        <v>729</v>
      </c>
      <c r="B289" s="22"/>
      <c r="C289" s="22"/>
      <c r="D289" s="22"/>
      <c r="E289" s="38">
        <f t="shared" si="130"/>
        <v>0</v>
      </c>
      <c r="F289" s="24"/>
      <c r="G289" s="13"/>
      <c r="H289" s="25"/>
      <c r="I289" s="26">
        <f t="shared" si="131"/>
        <v>0</v>
      </c>
      <c r="J289" s="27"/>
      <c r="K289" s="28"/>
      <c r="L289" s="29"/>
      <c r="M289" s="30"/>
      <c r="N289" s="30" t="str">
        <f>IF(K289="","",VLOOKUP(K289,'Inventário+Enviado+pela+Amazon+'!$C$1:$G$536,5,0))</f>
        <v/>
      </c>
      <c r="O289" s="31" t="str">
        <f>IF(M289="","",VLOOKUP(M289,'Estoque FULL '!$A:$D,3,0))</f>
        <v/>
      </c>
      <c r="P289" s="31"/>
      <c r="Q289" s="31"/>
      <c r="R289" s="31"/>
      <c r="S289" s="32">
        <f>IFERROR(IF(M289&lt;&gt;"",VLOOKUP(M289,'Estoque FULL '!$A:$D,4,0),0),0)</f>
        <v>0</v>
      </c>
      <c r="T289" s="33">
        <f>IFERROR(VLOOKUP(K289,'Inventário+Enviado+pela+Amazon+'!$C$1:$F$510,4,0),0)</f>
        <v>0</v>
      </c>
      <c r="U289" s="34"/>
      <c r="V289" s="35">
        <f t="shared" si="132"/>
        <v>0</v>
      </c>
      <c r="W289" s="13"/>
      <c r="X289" s="13"/>
      <c r="Y289" s="13"/>
      <c r="Z289" s="13"/>
      <c r="AA289" s="13"/>
      <c r="AB289" s="13"/>
      <c r="AC289" s="13" t="str">
        <f t="shared" si="100"/>
        <v/>
      </c>
      <c r="AD289" s="13"/>
      <c r="AG289" s="14"/>
      <c r="AH289" s="14">
        <f>IFERROR(V289*AE287,0)</f>
        <v>0</v>
      </c>
      <c r="AI289" s="14">
        <f>IFERROR(V289*AF287,0)</f>
        <v>0</v>
      </c>
      <c r="AJ289" s="14">
        <f t="shared" si="110"/>
        <v>0</v>
      </c>
      <c r="AK289" s="13"/>
      <c r="AL289" s="13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</row>
    <row r="290" spans="1:58" ht="19.5" customHeight="1">
      <c r="A290" s="22" t="s">
        <v>730</v>
      </c>
      <c r="B290" s="22"/>
      <c r="C290" s="22"/>
      <c r="D290" s="22"/>
      <c r="E290" s="38">
        <f t="shared" si="130"/>
        <v>0</v>
      </c>
      <c r="F290" s="24"/>
      <c r="G290" s="13"/>
      <c r="H290" s="25"/>
      <c r="I290" s="26">
        <f t="shared" si="131"/>
        <v>0</v>
      </c>
      <c r="J290" s="27"/>
      <c r="K290" s="28" t="s">
        <v>731</v>
      </c>
      <c r="L290" s="29"/>
      <c r="M290" s="30"/>
      <c r="N290" s="30" t="str">
        <f>IF(K290="","",VLOOKUP(K290,'Inventário+Enviado+pela+Amazon+'!$C$1:$G$536,5,0))</f>
        <v>YV-34DP-HD6P</v>
      </c>
      <c r="O290" s="31" t="str">
        <f>IF(M290="","",VLOOKUP(M290,'Estoque FULL '!$A:$D,3,0))</f>
        <v/>
      </c>
      <c r="P290" s="31">
        <v>8</v>
      </c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2"/>
        <v>0</v>
      </c>
      <c r="W290" s="13"/>
      <c r="X290" s="13"/>
      <c r="Y290" s="13"/>
      <c r="Z290" s="13"/>
      <c r="AA290" s="13"/>
      <c r="AB290" s="13"/>
      <c r="AC290" s="13" t="str">
        <f t="shared" si="100"/>
        <v/>
      </c>
      <c r="AD290" s="13"/>
      <c r="AE290" s="13"/>
      <c r="AF290" s="13"/>
      <c r="AG290" s="14"/>
      <c r="AH290" s="14">
        <f t="shared" ref="AH290:AH361" si="133">IFERROR(V290*AE290,0)</f>
        <v>0</v>
      </c>
      <c r="AI290" s="14">
        <f t="shared" ref="AI290:AI361" si="134">IFERROR(V290*AF290,0)</f>
        <v>0</v>
      </c>
      <c r="AJ290" s="14">
        <f t="shared" si="110"/>
        <v>0</v>
      </c>
      <c r="AK290" s="13"/>
      <c r="AL290" s="13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</row>
    <row r="291" spans="1:58" ht="19.5" customHeight="1">
      <c r="A291" s="22" t="s">
        <v>732</v>
      </c>
      <c r="B291" s="22" t="s">
        <v>733</v>
      </c>
      <c r="C291" s="22"/>
      <c r="D291" s="22"/>
      <c r="E291" s="38">
        <f t="shared" si="130"/>
        <v>400</v>
      </c>
      <c r="F291" s="24">
        <v>400</v>
      </c>
      <c r="G291" s="13"/>
      <c r="H291" s="25"/>
      <c r="I291" s="26">
        <f t="shared" si="131"/>
        <v>0</v>
      </c>
      <c r="J291" s="45" t="s">
        <v>128</v>
      </c>
      <c r="K291" s="28"/>
      <c r="L291" s="29"/>
      <c r="M291" s="30"/>
      <c r="N291" s="30" t="str">
        <f>IF(K291="","",VLOOKUP(K291,'Inventário+Enviado+pela+Amazon+'!$C$1:$G$536,5,0))</f>
        <v/>
      </c>
      <c r="O291" s="31" t="str">
        <f>IF(M291="","",VLOOKUP(M291,'Estoque FULL '!$A:$D,3,0))</f>
        <v/>
      </c>
      <c r="P291" s="31"/>
      <c r="Q291" s="40">
        <f>V292*P292</f>
        <v>120</v>
      </c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2"/>
        <v>400</v>
      </c>
      <c r="W291" s="13">
        <f>V291*X291</f>
        <v>2320</v>
      </c>
      <c r="X291" s="13">
        <v>5.8</v>
      </c>
      <c r="Y291" s="13"/>
      <c r="Z291" s="13"/>
      <c r="AA291" s="13"/>
      <c r="AB291" s="13"/>
      <c r="AC291" s="13" t="str">
        <f t="shared" si="100"/>
        <v/>
      </c>
      <c r="AD291" s="13"/>
      <c r="AE291" s="13">
        <v>5.9</v>
      </c>
      <c r="AF291" s="13">
        <v>0</v>
      </c>
      <c r="AG291" s="14"/>
      <c r="AH291" s="14">
        <f t="shared" si="133"/>
        <v>2360</v>
      </c>
      <c r="AI291" s="14">
        <f t="shared" si="134"/>
        <v>0</v>
      </c>
      <c r="AJ291" s="14">
        <f t="shared" si="110"/>
        <v>0</v>
      </c>
      <c r="AK291" s="13" t="s">
        <v>734</v>
      </c>
      <c r="AL291" s="13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</row>
    <row r="292" spans="1:58" ht="19.5" customHeight="1">
      <c r="A292" s="67" t="s">
        <v>735</v>
      </c>
      <c r="B292" s="22"/>
      <c r="C292" s="22"/>
      <c r="D292" s="22"/>
      <c r="E292" s="38">
        <f t="shared" si="130"/>
        <v>0</v>
      </c>
      <c r="F292" s="24"/>
      <c r="G292" s="13"/>
      <c r="H292" s="25"/>
      <c r="I292" s="26">
        <f t="shared" si="131"/>
        <v>0</v>
      </c>
      <c r="J292" s="27"/>
      <c r="K292" s="28" t="s">
        <v>736</v>
      </c>
      <c r="L292" s="40">
        <v>7898757180389</v>
      </c>
      <c r="M292" s="41" t="s">
        <v>737</v>
      </c>
      <c r="N292" s="30" t="str">
        <f>IF(K292="","",VLOOKUP(K292,'Inventário+Enviado+pela+Amazon+'!$C$1:$G$536,5,0))</f>
        <v>X2-LBOF-GIZS</v>
      </c>
      <c r="O292" s="31" t="str">
        <f>IF(M292="","",VLOOKUP(M292,'Estoque FULL '!$A:$D,3,0))</f>
        <v>KSWF80681</v>
      </c>
      <c r="P292" s="40">
        <v>4</v>
      </c>
      <c r="Q292" s="40"/>
      <c r="R292" s="40"/>
      <c r="S292" s="32">
        <f>IFERROR(IF(M292&lt;&gt;"",VLOOKUP(M292,'Estoque FULL '!$A:$D,4,0),0),0)</f>
        <v>30</v>
      </c>
      <c r="T292" s="33">
        <f>IFERROR(VLOOKUP(K292,'Inventário+Enviado+pela+Amazon+'!$C$1:$F$510,4,0),0)</f>
        <v>0</v>
      </c>
      <c r="U292" s="34"/>
      <c r="V292" s="42">
        <f>I292+F292+S292+T292+U292+Q292+R292</f>
        <v>30</v>
      </c>
      <c r="W292" s="13"/>
      <c r="X292" s="13"/>
      <c r="Y292" s="13"/>
      <c r="Z292" s="13"/>
      <c r="AA292" s="13"/>
      <c r="AB292" s="13"/>
      <c r="AC292" s="13" t="str">
        <f t="shared" si="100"/>
        <v/>
      </c>
      <c r="AD292" s="13"/>
      <c r="AE292" s="13"/>
      <c r="AF292" s="13"/>
      <c r="AG292" s="14"/>
      <c r="AH292" s="14">
        <f t="shared" si="133"/>
        <v>0</v>
      </c>
      <c r="AI292" s="14">
        <f t="shared" si="134"/>
        <v>0</v>
      </c>
      <c r="AJ292" s="14">
        <f t="shared" si="110"/>
        <v>0</v>
      </c>
      <c r="AK292" s="13"/>
      <c r="AL292" s="13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</row>
    <row r="293" spans="1:58" ht="19.5" customHeight="1">
      <c r="A293" s="67" t="s">
        <v>738</v>
      </c>
      <c r="B293" s="22"/>
      <c r="C293" s="22"/>
      <c r="D293" s="22"/>
      <c r="E293" s="38">
        <f t="shared" si="130"/>
        <v>0</v>
      </c>
      <c r="F293" s="24"/>
      <c r="G293" s="13"/>
      <c r="H293" s="25"/>
      <c r="I293" s="26">
        <f t="shared" si="131"/>
        <v>0</v>
      </c>
      <c r="J293" s="27"/>
      <c r="K293" s="28"/>
      <c r="L293" s="40"/>
      <c r="M293" s="41"/>
      <c r="N293" s="30" t="str">
        <f>IF(K293="","",VLOOKUP(K293,'Inventário+Enviado+pela+Amazon+'!$C$1:$G$536,5,0))</f>
        <v/>
      </c>
      <c r="O293" s="31" t="str">
        <f>IF(M293="","",VLOOKUP(M293,'Estoque FULL '!$A:$D,3,0))</f>
        <v/>
      </c>
      <c r="P293" s="40"/>
      <c r="Q293" s="40">
        <f>V294*P294</f>
        <v>0</v>
      </c>
      <c r="R293" s="40">
        <f>P295*V295</f>
        <v>0</v>
      </c>
      <c r="S293" s="32">
        <f>IFERROR(IF(M293&lt;&gt;"",VLOOKUP(M293,'Estoque FULL '!$A:$D,4,0),0),0)</f>
        <v>0</v>
      </c>
      <c r="T293" s="33"/>
      <c r="U293" s="34"/>
      <c r="V293" s="35"/>
      <c r="W293" s="13"/>
      <c r="X293" s="13"/>
      <c r="Y293" s="13"/>
      <c r="Z293" s="13"/>
      <c r="AA293" s="13"/>
      <c r="AB293" s="13"/>
      <c r="AC293" s="13" t="str">
        <f t="shared" si="100"/>
        <v/>
      </c>
      <c r="AD293" s="13"/>
      <c r="AE293" s="13"/>
      <c r="AF293" s="13"/>
      <c r="AG293" s="14"/>
      <c r="AH293" s="14">
        <f t="shared" si="133"/>
        <v>0</v>
      </c>
      <c r="AI293" s="14">
        <f t="shared" si="134"/>
        <v>0</v>
      </c>
      <c r="AJ293" s="14">
        <f t="shared" si="110"/>
        <v>0</v>
      </c>
      <c r="AK293" s="13"/>
      <c r="AL293" s="13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</row>
    <row r="294" spans="1:58" ht="19.5" customHeight="1">
      <c r="A294" s="67" t="s">
        <v>739</v>
      </c>
      <c r="B294" s="22"/>
      <c r="C294" s="22"/>
      <c r="D294" s="22"/>
      <c r="E294" s="38">
        <f t="shared" si="130"/>
        <v>0</v>
      </c>
      <c r="F294" s="24"/>
      <c r="G294" s="13"/>
      <c r="H294" s="25"/>
      <c r="I294" s="26">
        <f t="shared" si="131"/>
        <v>0</v>
      </c>
      <c r="J294" s="27"/>
      <c r="K294" s="28"/>
      <c r="L294" s="40" t="s">
        <v>740</v>
      </c>
      <c r="M294" s="41" t="s">
        <v>741</v>
      </c>
      <c r="N294" s="30" t="str">
        <f>IF(K294="","",VLOOKUP(K294,'Inventário+Enviado+pela+Amazon+'!$C$1:$G$536,5,0))</f>
        <v/>
      </c>
      <c r="O294" s="31" t="str">
        <f>IF(M294="","",VLOOKUP(M294,'Estoque FULL '!$A:$D,3,0))</f>
        <v>NAJY76490</v>
      </c>
      <c r="P294" s="40">
        <v>4</v>
      </c>
      <c r="Q294" s="40"/>
      <c r="R294" s="40"/>
      <c r="S294" s="32">
        <f>IFERROR(IF(M294&lt;&gt;"",VLOOKUP(M294,'Estoque FULL '!$A:$D,4,0),0),0)</f>
        <v>0</v>
      </c>
      <c r="T294" s="33">
        <f>IFERROR(VLOOKUP(K294,'Inventário+Enviado+pela+Amazon+'!$C$1:$F$510,4,0),0)</f>
        <v>0</v>
      </c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0"/>
        <v/>
      </c>
      <c r="AD294" s="13"/>
      <c r="AE294" s="13"/>
      <c r="AF294" s="13"/>
      <c r="AG294" s="14"/>
      <c r="AH294" s="14">
        <f t="shared" si="133"/>
        <v>0</v>
      </c>
      <c r="AI294" s="14">
        <f t="shared" si="134"/>
        <v>0</v>
      </c>
      <c r="AJ294" s="14">
        <f t="shared" si="110"/>
        <v>0</v>
      </c>
      <c r="AK294" s="13"/>
      <c r="AL294" s="13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</row>
    <row r="295" spans="1:58" ht="19.5" customHeight="1">
      <c r="A295" s="67" t="s">
        <v>742</v>
      </c>
      <c r="B295" s="22"/>
      <c r="C295" s="22"/>
      <c r="D295" s="22"/>
      <c r="E295" s="38">
        <f t="shared" si="130"/>
        <v>0</v>
      </c>
      <c r="F295" s="24"/>
      <c r="G295" s="13"/>
      <c r="H295" s="25"/>
      <c r="I295" s="26">
        <f t="shared" si="131"/>
        <v>0</v>
      </c>
      <c r="J295" s="27"/>
      <c r="K295" s="28"/>
      <c r="L295" s="40"/>
      <c r="M295" s="41"/>
      <c r="N295" s="30" t="str">
        <f>IF(K295="","",VLOOKUP(K295,'Inventário+Enviado+pela+Amazon+'!$C$1:$G$536,5,0))</f>
        <v/>
      </c>
      <c r="O295" s="31" t="str">
        <f>IF(M295="","",VLOOKUP(M295,'Estoque FULL '!$A:$D,3,0))</f>
        <v/>
      </c>
      <c r="P295" s="40">
        <v>8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0"/>
        <v/>
      </c>
      <c r="AD295" s="13"/>
      <c r="AE295" s="13"/>
      <c r="AF295" s="13"/>
      <c r="AG295" s="14"/>
      <c r="AH295" s="14">
        <f t="shared" si="133"/>
        <v>0</v>
      </c>
      <c r="AI295" s="14">
        <f t="shared" si="134"/>
        <v>0</v>
      </c>
      <c r="AJ295" s="14">
        <f t="shared" si="110"/>
        <v>0</v>
      </c>
      <c r="AK295" s="13"/>
      <c r="AL295" s="13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</row>
    <row r="296" spans="1:58" ht="19.5" customHeight="1">
      <c r="A296" s="67" t="s">
        <v>3081</v>
      </c>
      <c r="B296" s="22"/>
      <c r="C296" s="22"/>
      <c r="D296" s="22"/>
      <c r="E296" s="38"/>
      <c r="F296" s="24"/>
      <c r="G296" s="13"/>
      <c r="H296" s="25"/>
      <c r="I296" s="26"/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/>
      <c r="P296" s="40"/>
      <c r="Q296" s="40">
        <f>V297*P297</f>
        <v>0</v>
      </c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/>
      <c r="AD296" s="13"/>
      <c r="AE296" s="147"/>
      <c r="AF296" s="13"/>
      <c r="AG296" s="153"/>
      <c r="AH296" s="14"/>
      <c r="AI296" s="14"/>
      <c r="AJ296" s="14">
        <f t="shared" si="110"/>
        <v>0</v>
      </c>
      <c r="AK296" s="147"/>
      <c r="AL296" s="13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</row>
    <row r="297" spans="1:58" ht="19.5" customHeight="1">
      <c r="A297" s="67" t="s">
        <v>3083</v>
      </c>
      <c r="B297" s="22"/>
      <c r="C297" s="22"/>
      <c r="D297" s="22"/>
      <c r="E297" s="38"/>
      <c r="F297" s="24"/>
      <c r="G297" s="13"/>
      <c r="H297" s="25"/>
      <c r="I297" s="26"/>
      <c r="J297" s="27"/>
      <c r="K297" s="28"/>
      <c r="L297" s="40"/>
      <c r="M297" s="41" t="s">
        <v>3082</v>
      </c>
      <c r="N297" s="30" t="str">
        <f>IF(K297="","",VLOOKUP(K297,'Inventário+Enviado+pela+Amazon+'!$C$1:$G$536,5,0))</f>
        <v/>
      </c>
      <c r="O297" s="31"/>
      <c r="P297" s="40">
        <v>8</v>
      </c>
      <c r="Q297" s="40"/>
      <c r="R297" s="40"/>
      <c r="S297" s="32">
        <f>IFERROR(IF(M297&lt;&gt;"",VLOOKUP(M297,'Estoque FULL '!$A:$D,4,0),0),0)</f>
        <v>0</v>
      </c>
      <c r="T297" s="33"/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4"/>
      <c r="AI297" s="14"/>
      <c r="AJ297" s="14">
        <f t="shared" si="110"/>
        <v>0</v>
      </c>
      <c r="AK297" s="147"/>
      <c r="AL297" s="13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</row>
    <row r="298" spans="1:58" ht="19.5" customHeight="1">
      <c r="A298" s="110" t="s">
        <v>743</v>
      </c>
      <c r="B298" s="22" t="s">
        <v>744</v>
      </c>
      <c r="C298" s="22" t="s">
        <v>63</v>
      </c>
      <c r="D298" s="22"/>
      <c r="E298" s="38">
        <f t="shared" si="130"/>
        <v>650</v>
      </c>
      <c r="F298" s="39">
        <v>650</v>
      </c>
      <c r="G298" s="13"/>
      <c r="H298" s="25"/>
      <c r="I298" s="26">
        <f t="shared" si="131"/>
        <v>0</v>
      </c>
      <c r="J298" s="45" t="s">
        <v>745</v>
      </c>
      <c r="K298" s="28" t="s">
        <v>746</v>
      </c>
      <c r="L298" s="40">
        <v>7898722572041</v>
      </c>
      <c r="M298" s="41" t="s">
        <v>747</v>
      </c>
      <c r="N298" s="30" t="str">
        <f>IF(K298="","",VLOOKUP(K298,'Inventário+Enviado+pela+Amazon+'!$C$1:$G$536,5,0))</f>
        <v>07-8TX6-MJA0</v>
      </c>
      <c r="O298" s="31" t="str">
        <f>IF(M298="","",VLOOKUP(M298,'Estoque FULL '!$A:$D,3,0))</f>
        <v>KCPX16944</v>
      </c>
      <c r="P298" s="40"/>
      <c r="Q298" s="40"/>
      <c r="R298" s="40"/>
      <c r="S298" s="32">
        <f>IFERROR(IF(M298&lt;&gt;"",VLOOKUP(M298,'Estoque FULL '!$A:$D,4,0),0),0)</f>
        <v>8</v>
      </c>
      <c r="T298" s="33">
        <f>IFERROR(VLOOKUP(K298,'Inventário+Enviado+pela+Amazon+'!$C$1:$F$510,4,0),0)</f>
        <v>8</v>
      </c>
      <c r="U298" s="34"/>
      <c r="V298" s="42">
        <f t="shared" ref="V298:V315" si="135">I298+F298+S298+T298+U298</f>
        <v>666</v>
      </c>
      <c r="W298" s="13">
        <f>V298*X298</f>
        <v>7099.56</v>
      </c>
      <c r="X298" s="13">
        <v>10.66</v>
      </c>
      <c r="Y298" s="13">
        <v>1.99</v>
      </c>
      <c r="Z298" s="13">
        <f>Y298*V298</f>
        <v>1325.34</v>
      </c>
      <c r="AA298" s="13"/>
      <c r="AB298" s="13"/>
      <c r="AC298" s="13" t="str">
        <f t="shared" si="100"/>
        <v/>
      </c>
      <c r="AD298" s="13"/>
      <c r="AE298" s="145">
        <v>11.422828571428573</v>
      </c>
      <c r="AF298" s="13">
        <v>1.9898142857142855</v>
      </c>
      <c r="AG298" s="153">
        <v>0.75</v>
      </c>
      <c r="AH298" s="14">
        <f t="shared" si="133"/>
        <v>7607.6038285714294</v>
      </c>
      <c r="AI298" s="14">
        <f t="shared" si="134"/>
        <v>1325.2163142857141</v>
      </c>
      <c r="AJ298" s="14">
        <f t="shared" si="110"/>
        <v>499.5</v>
      </c>
      <c r="AK298" s="146" t="s">
        <v>748</v>
      </c>
      <c r="AL298" s="13"/>
      <c r="AM298" s="20">
        <v>85176254</v>
      </c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</row>
    <row r="299" spans="1:58" ht="19.5" customHeight="1">
      <c r="A299" s="22" t="s">
        <v>749</v>
      </c>
      <c r="B299" s="22"/>
      <c r="C299" s="22"/>
      <c r="D299" s="22"/>
      <c r="E299" s="38">
        <f t="shared" si="130"/>
        <v>0</v>
      </c>
      <c r="F299" s="24"/>
      <c r="G299" s="13"/>
      <c r="H299" s="25"/>
      <c r="I299" s="26">
        <f t="shared" si="131"/>
        <v>0</v>
      </c>
      <c r="J299" s="27"/>
      <c r="K299" s="28"/>
      <c r="L299" s="40">
        <v>7898722570801</v>
      </c>
      <c r="M299" s="41" t="s">
        <v>750</v>
      </c>
      <c r="N299" s="30" t="str">
        <f>IF(K299="","",VLOOKUP(K299,'Inventário+Enviado+pela+Amazon+'!$C$1:$G$536,5,0))</f>
        <v/>
      </c>
      <c r="O299" s="31" t="str">
        <f>IF(M299="","",VLOOKUP(M299,'Estoque FULL '!$A:$D,3,0))</f>
        <v>LXQV09008</v>
      </c>
      <c r="P299" s="40"/>
      <c r="Q299" s="40"/>
      <c r="R299" s="40"/>
      <c r="S299" s="32">
        <f>IFERROR(IF(M299&lt;&gt;"",VLOOKUP(M299,'Estoque FULL '!$A:$D,4,0),0),0)</f>
        <v>0</v>
      </c>
      <c r="T299" s="33">
        <f>IFERROR(VLOOKUP(K299,'Inventário+Enviado+pela+Amazon+'!$C$1:$F$510,4,0),0)</f>
        <v>0</v>
      </c>
      <c r="U299" s="34"/>
      <c r="V299" s="42">
        <f t="shared" si="135"/>
        <v>0</v>
      </c>
      <c r="W299" s="13"/>
      <c r="X299" s="13"/>
      <c r="Y299" s="13"/>
      <c r="Z299" s="13"/>
      <c r="AA299" s="13"/>
      <c r="AB299" s="13"/>
      <c r="AC299" s="13" t="str">
        <f t="shared" si="100"/>
        <v/>
      </c>
      <c r="AD299" s="13"/>
      <c r="AE299" s="13"/>
      <c r="AF299" s="13"/>
      <c r="AG299" s="14"/>
      <c r="AH299" s="14">
        <f t="shared" si="133"/>
        <v>0</v>
      </c>
      <c r="AI299" s="14">
        <f t="shared" si="134"/>
        <v>0</v>
      </c>
      <c r="AJ299" s="14">
        <f t="shared" si="110"/>
        <v>0</v>
      </c>
      <c r="AK299" s="13"/>
      <c r="AL299" s="13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</row>
    <row r="300" spans="1:58" ht="19.5" customHeight="1">
      <c r="A300" s="22" t="s">
        <v>751</v>
      </c>
      <c r="B300" s="22"/>
      <c r="C300" s="22"/>
      <c r="D300" s="22"/>
      <c r="E300" s="38">
        <f t="shared" si="130"/>
        <v>75</v>
      </c>
      <c r="F300" s="39">
        <v>75</v>
      </c>
      <c r="G300" s="13"/>
      <c r="H300" s="25"/>
      <c r="I300" s="26">
        <f t="shared" si="131"/>
        <v>0</v>
      </c>
      <c r="J300" s="27"/>
      <c r="K300" s="28"/>
      <c r="L300" s="29"/>
      <c r="M300" s="30"/>
      <c r="N300" s="30" t="str">
        <f>IF(K300="","",VLOOKUP(K300,'Inventário+Enviado+pela+Amazon+'!$C$1:$G$536,5,0))</f>
        <v/>
      </c>
      <c r="O300" s="31" t="str">
        <f>IF(M300="","",VLOOKUP(M300,'Estoque FULL '!$A:$D,3,0))</f>
        <v/>
      </c>
      <c r="P300" s="31"/>
      <c r="Q300" s="31"/>
      <c r="R300" s="31"/>
      <c r="S300" s="32">
        <f>IFERROR(IF(M300&lt;&gt;"",VLOOKUP(M300,'Estoque FULL '!$A:$D,4,0),0),0)</f>
        <v>0</v>
      </c>
      <c r="T300" s="33"/>
      <c r="U300" s="34"/>
      <c r="V300" s="35">
        <f t="shared" si="135"/>
        <v>75</v>
      </c>
      <c r="W300" s="13"/>
      <c r="X300" s="13"/>
      <c r="Y300" s="13"/>
      <c r="Z300" s="13"/>
      <c r="AA300" s="13"/>
      <c r="AB300" s="13"/>
      <c r="AC300" s="13" t="str">
        <f t="shared" si="100"/>
        <v/>
      </c>
      <c r="AD300" s="13"/>
      <c r="AE300" s="13"/>
      <c r="AF300" s="13"/>
      <c r="AG300" s="14"/>
      <c r="AH300" s="14">
        <f t="shared" si="133"/>
        <v>0</v>
      </c>
      <c r="AI300" s="14">
        <f t="shared" si="134"/>
        <v>0</v>
      </c>
      <c r="AJ300" s="14">
        <f t="shared" ref="AJ300:AJ363" si="136">IFERROR(V300*AG300,0)</f>
        <v>0</v>
      </c>
      <c r="AK300" s="13"/>
      <c r="AL300" s="13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</row>
    <row r="301" spans="1:58" ht="19.5" customHeight="1">
      <c r="A301" s="22" t="s">
        <v>752</v>
      </c>
      <c r="B301" s="22" t="s">
        <v>753</v>
      </c>
      <c r="C301" s="22"/>
      <c r="D301" s="22"/>
      <c r="E301" s="38">
        <f t="shared" si="130"/>
        <v>172</v>
      </c>
      <c r="F301" s="39">
        <v>172</v>
      </c>
      <c r="G301" s="13"/>
      <c r="H301" s="25"/>
      <c r="I301" s="26">
        <f t="shared" si="131"/>
        <v>0</v>
      </c>
      <c r="J301" s="45" t="s">
        <v>210</v>
      </c>
      <c r="K301" s="28" t="s">
        <v>754</v>
      </c>
      <c r="L301" s="40">
        <v>7898722574762</v>
      </c>
      <c r="M301" s="97" t="s">
        <v>755</v>
      </c>
      <c r="N301" s="30" t="str">
        <f>IF(K301="","",VLOOKUP(K301,'Inventário+Enviado+pela+Amazon+'!$C$1:$G$536,5,0))</f>
        <v>9N-M5QW-ANOY</v>
      </c>
      <c r="O301" s="31" t="str">
        <f>IF(M301="","",VLOOKUP(M301,'Estoque FULL '!$A:$D,3,0))</f>
        <v>GNUK29124</v>
      </c>
      <c r="P301" s="40"/>
      <c r="Q301" s="40"/>
      <c r="R301" s="40"/>
      <c r="S301" s="32">
        <f>IFERROR(IF(M301&lt;&gt;"",VLOOKUP(M301,'Estoque FULL '!$A:$D,4,0),0),0)</f>
        <v>0</v>
      </c>
      <c r="T301" s="33">
        <f>IFERROR(VLOOKUP(K301,'Inventário+Enviado+pela+Amazon+'!$C$1:$F$510,4,0),0)</f>
        <v>0</v>
      </c>
      <c r="U301" s="34"/>
      <c r="V301" s="42">
        <f t="shared" si="135"/>
        <v>172</v>
      </c>
      <c r="W301" s="13">
        <f>V301*X301</f>
        <v>1295.1600000000001</v>
      </c>
      <c r="X301" s="13">
        <v>7.53</v>
      </c>
      <c r="Y301" s="13">
        <v>1.36</v>
      </c>
      <c r="Z301" s="13">
        <f>Y301*V301</f>
        <v>233.92000000000002</v>
      </c>
      <c r="AA301" s="13"/>
      <c r="AB301" s="13"/>
      <c r="AC301" s="13" t="str">
        <f t="shared" si="100"/>
        <v/>
      </c>
      <c r="AD301" s="13"/>
      <c r="AE301" s="13">
        <v>7.5484333333333344</v>
      </c>
      <c r="AF301" s="13">
        <v>1.3587199999999999</v>
      </c>
      <c r="AG301" s="153">
        <v>0.5</v>
      </c>
      <c r="AH301" s="14">
        <f t="shared" si="133"/>
        <v>1298.3305333333335</v>
      </c>
      <c r="AI301" s="14">
        <f t="shared" si="134"/>
        <v>233.69983999999999</v>
      </c>
      <c r="AJ301" s="14">
        <f t="shared" si="136"/>
        <v>86</v>
      </c>
      <c r="AK301" s="146" t="s">
        <v>756</v>
      </c>
      <c r="AL301" s="13"/>
      <c r="AM301" s="20">
        <v>85176254</v>
      </c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</row>
    <row r="302" spans="1:58" ht="19.5" customHeight="1">
      <c r="A302" s="22" t="s">
        <v>757</v>
      </c>
      <c r="B302" s="22"/>
      <c r="C302" s="22"/>
      <c r="D302" s="22"/>
      <c r="E302" s="38">
        <f t="shared" si="130"/>
        <v>0</v>
      </c>
      <c r="F302" s="24"/>
      <c r="G302" s="13"/>
      <c r="H302" s="25"/>
      <c r="I302" s="26">
        <f t="shared" si="131"/>
        <v>0</v>
      </c>
      <c r="J302" s="27"/>
      <c r="K302" s="28" t="s">
        <v>758</v>
      </c>
      <c r="L302" s="29"/>
      <c r="M302" s="30"/>
      <c r="N302" s="30" t="str">
        <f>IF(K302="","",VLOOKUP(K302,'Inventário+Enviado+pela+Amazon+'!$C$1:$G$536,5,0))</f>
        <v>ZD-US9H-63YE</v>
      </c>
      <c r="O302" s="31" t="str">
        <f>IF(M302="","",VLOOKUP(M302,'Estoque FULL '!$A:$D,3,0))</f>
        <v/>
      </c>
      <c r="P302" s="31">
        <v>1</v>
      </c>
      <c r="Q302" s="31"/>
      <c r="R302" s="31"/>
      <c r="S302" s="32">
        <f>IFERROR(IF(M302&lt;&gt;"",VLOOKUP(M302,'Estoque FULL '!$A:$D,4,0),0),0)</f>
        <v>0</v>
      </c>
      <c r="T302" s="33">
        <f>IFERROR(VLOOKUP(K302,'Inventário+Enviado+pela+Amazon+'!$C$1:$F$510,4,0),0)</f>
        <v>15</v>
      </c>
      <c r="U302" s="34"/>
      <c r="V302" s="35">
        <f t="shared" si="135"/>
        <v>15</v>
      </c>
      <c r="W302" s="13"/>
      <c r="X302" s="13"/>
      <c r="Y302" s="13"/>
      <c r="Z302" s="13"/>
      <c r="AA302" s="13"/>
      <c r="AB302" s="13"/>
      <c r="AC302" s="13" t="str">
        <f t="shared" si="100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4">
        <f t="shared" si="133"/>
        <v>113.22650000000002</v>
      </c>
      <c r="AI302" s="14">
        <f t="shared" si="134"/>
        <v>20.380800000000001</v>
      </c>
      <c r="AJ302" s="14">
        <f t="shared" si="136"/>
        <v>7.5</v>
      </c>
      <c r="AK302" s="146" t="s">
        <v>756</v>
      </c>
      <c r="AL302" s="13"/>
      <c r="AM302" s="20">
        <v>85176254</v>
      </c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</row>
    <row r="303" spans="1:58" ht="19.5" customHeight="1">
      <c r="A303" s="44" t="s">
        <v>759</v>
      </c>
      <c r="B303" s="44"/>
      <c r="C303" s="44"/>
      <c r="D303" s="44"/>
      <c r="E303" s="38">
        <f t="shared" si="130"/>
        <v>25</v>
      </c>
      <c r="F303" s="111">
        <v>25</v>
      </c>
      <c r="G303" s="13"/>
      <c r="H303" s="25"/>
      <c r="I303" s="26">
        <f t="shared" si="131"/>
        <v>0</v>
      </c>
      <c r="J303" s="45" t="s">
        <v>128</v>
      </c>
      <c r="K303" s="28"/>
      <c r="L303" s="40"/>
      <c r="M303" s="41"/>
      <c r="N303" s="30" t="str">
        <f>IF(K303="","",VLOOKUP(K303,'Inventário+Enviado+pela+Amazon+'!$C$1:$G$536,5,0))</f>
        <v/>
      </c>
      <c r="O303" s="31" t="str">
        <f>IF(M303="","",VLOOKUP(M303,'Estoque FULL '!$A:$D,3,0))</f>
        <v/>
      </c>
      <c r="P303" s="112"/>
      <c r="Q303" s="112"/>
      <c r="R303" s="112"/>
      <c r="S303" s="32">
        <f>IFERROR(IF(M303&lt;&gt;"",VLOOKUP(M303,'Estoque FULL '!$A:$D,4,0),0),0)</f>
        <v>0</v>
      </c>
      <c r="T303" s="33"/>
      <c r="U303" s="34"/>
      <c r="V303" s="35">
        <f t="shared" si="135"/>
        <v>25</v>
      </c>
      <c r="W303" s="13"/>
      <c r="X303" s="13"/>
      <c r="Y303" s="13"/>
      <c r="Z303" s="13"/>
      <c r="AA303" s="13"/>
      <c r="AB303" s="13"/>
      <c r="AC303" s="13" t="str">
        <f t="shared" si="100"/>
        <v/>
      </c>
      <c r="AD303" s="13"/>
      <c r="AE303" s="13"/>
      <c r="AF303" s="13"/>
      <c r="AG303" s="14"/>
      <c r="AH303" s="14">
        <f t="shared" si="133"/>
        <v>0</v>
      </c>
      <c r="AI303" s="14">
        <f t="shared" si="134"/>
        <v>0</v>
      </c>
      <c r="AJ303" s="14">
        <f t="shared" si="136"/>
        <v>0</v>
      </c>
      <c r="AK303" s="13"/>
      <c r="AL303" s="13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</row>
    <row r="304" spans="1:58" ht="19.5" customHeight="1">
      <c r="A304" s="44" t="s">
        <v>752</v>
      </c>
      <c r="B304" s="44"/>
      <c r="C304" s="44"/>
      <c r="D304" s="44"/>
      <c r="E304" s="38">
        <f t="shared" si="130"/>
        <v>175</v>
      </c>
      <c r="F304" s="39">
        <v>175</v>
      </c>
      <c r="G304" s="13"/>
      <c r="H304" s="25"/>
      <c r="I304" s="26">
        <f t="shared" si="131"/>
        <v>0</v>
      </c>
      <c r="J304" s="45" t="s">
        <v>210</v>
      </c>
      <c r="K304" s="28" t="s">
        <v>760</v>
      </c>
      <c r="L304" s="40">
        <v>7898722574755</v>
      </c>
      <c r="M304" s="97" t="s">
        <v>761</v>
      </c>
      <c r="N304" s="30" t="str">
        <f>IF(K304="","",VLOOKUP(K304,'Inventário+Enviado+pela+Amazon+'!$C$1:$G$536,5,0))</f>
        <v>73-QF2A-DOIL</v>
      </c>
      <c r="O304" s="31" t="str">
        <f>IF(M304="","",VLOOKUP(M304,'Estoque FULL '!$A:$D,3,0))</f>
        <v>TACW28745</v>
      </c>
      <c r="P304" s="112"/>
      <c r="Q304" s="112"/>
      <c r="R304" s="112"/>
      <c r="S304" s="32">
        <f>IFERROR(IF(M304&lt;&gt;"",VLOOKUP(M304,'Estoque FULL '!$A:$D,4,0),0),0)</f>
        <v>0</v>
      </c>
      <c r="T304" s="33">
        <f>IFERROR(VLOOKUP(K304,'Inventário+Enviado+pela+Amazon+'!$C$1:$F$510,4,0),0)</f>
        <v>44</v>
      </c>
      <c r="U304" s="34"/>
      <c r="V304" s="42">
        <f t="shared" si="135"/>
        <v>219</v>
      </c>
      <c r="W304" s="13">
        <f>V304*X304</f>
        <v>1649.0700000000002</v>
      </c>
      <c r="X304" s="13">
        <v>7.53</v>
      </c>
      <c r="Y304" s="13">
        <v>1.36</v>
      </c>
      <c r="Z304" s="13">
        <f>Y304*V304</f>
        <v>297.84000000000003</v>
      </c>
      <c r="AA304" s="13"/>
      <c r="AB304" s="13"/>
      <c r="AC304" s="13" t="str">
        <f t="shared" si="100"/>
        <v/>
      </c>
      <c r="AD304" s="13"/>
      <c r="AE304" s="13">
        <v>7.5484333333333344</v>
      </c>
      <c r="AF304" s="13">
        <v>1.3587199999999999</v>
      </c>
      <c r="AG304" s="153">
        <v>0.5</v>
      </c>
      <c r="AH304" s="14">
        <f t="shared" si="133"/>
        <v>1653.1069000000002</v>
      </c>
      <c r="AI304" s="14">
        <f t="shared" si="134"/>
        <v>297.55967999999996</v>
      </c>
      <c r="AJ304" s="14">
        <f t="shared" si="136"/>
        <v>109.5</v>
      </c>
      <c r="AK304" s="146" t="s">
        <v>756</v>
      </c>
      <c r="AL304" s="13"/>
      <c r="AM304" s="20">
        <v>85176254</v>
      </c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</row>
    <row r="305" spans="1:58" ht="20.25" customHeight="1">
      <c r="A305" s="22" t="s">
        <v>762</v>
      </c>
      <c r="B305" s="22"/>
      <c r="C305" s="22"/>
      <c r="D305" s="22"/>
      <c r="E305" s="38">
        <f t="shared" si="130"/>
        <v>500</v>
      </c>
      <c r="F305" s="39">
        <v>500</v>
      </c>
      <c r="G305" s="13"/>
      <c r="H305" s="25"/>
      <c r="I305" s="26">
        <f t="shared" si="131"/>
        <v>0</v>
      </c>
      <c r="J305" s="27"/>
      <c r="K305" s="28"/>
      <c r="L305" s="29"/>
      <c r="M305" s="30"/>
      <c r="N305" s="30" t="str">
        <f>IF(K305="","",VLOOKUP(K305,'Inventário+Enviado+pela+Amazon+'!$C$1:$G$536,5,0))</f>
        <v/>
      </c>
      <c r="O305" s="31" t="str">
        <f>IF(M305="","",VLOOKUP(M305,'Estoque FULL '!$A:$D,3,0))</f>
        <v/>
      </c>
      <c r="P305" s="31"/>
      <c r="Q305" s="31"/>
      <c r="R305" s="31"/>
      <c r="S305" s="32">
        <f>IFERROR(IF(M305&lt;&gt;"",VLOOKUP(M305,'Estoque FULL '!$A:$D,4,0),0),0)</f>
        <v>0</v>
      </c>
      <c r="T305" s="33"/>
      <c r="U305" s="34"/>
      <c r="V305" s="35">
        <f t="shared" si="135"/>
        <v>500</v>
      </c>
      <c r="W305" s="13"/>
      <c r="X305" s="13"/>
      <c r="Y305" s="13"/>
      <c r="Z305" s="13"/>
      <c r="AA305" s="13"/>
      <c r="AB305" s="13"/>
      <c r="AC305" s="13" t="str">
        <f t="shared" si="100"/>
        <v/>
      </c>
      <c r="AD305" s="13"/>
      <c r="AE305" s="13">
        <v>2.2999999999999998</v>
      </c>
      <c r="AF305" s="13">
        <v>0</v>
      </c>
      <c r="AG305" s="14"/>
      <c r="AH305" s="14">
        <f t="shared" si="133"/>
        <v>1150</v>
      </c>
      <c r="AI305" s="14">
        <f t="shared" si="134"/>
        <v>0</v>
      </c>
      <c r="AJ305" s="14">
        <f t="shared" si="136"/>
        <v>0</v>
      </c>
      <c r="AK305" s="13" t="s">
        <v>763</v>
      </c>
      <c r="AL305" s="13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</row>
    <row r="306" spans="1:58" ht="20.25" customHeight="1">
      <c r="A306" s="22" t="s">
        <v>764</v>
      </c>
      <c r="B306" s="22"/>
      <c r="C306" s="22"/>
      <c r="D306" s="22"/>
      <c r="E306" s="38">
        <f t="shared" si="130"/>
        <v>500</v>
      </c>
      <c r="F306" s="39">
        <v>500</v>
      </c>
      <c r="G306" s="13"/>
      <c r="H306" s="25"/>
      <c r="I306" s="26">
        <f t="shared" si="131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5"/>
        <v>500</v>
      </c>
      <c r="W306" s="13"/>
      <c r="X306" s="13"/>
      <c r="Y306" s="13"/>
      <c r="Z306" s="13"/>
      <c r="AA306" s="13"/>
      <c r="AB306" s="13"/>
      <c r="AC306" s="13" t="str">
        <f t="shared" si="100"/>
        <v/>
      </c>
      <c r="AD306" s="13"/>
      <c r="AE306" s="13">
        <v>2.4500000000000002</v>
      </c>
      <c r="AF306" s="13">
        <v>0</v>
      </c>
      <c r="AG306" s="14"/>
      <c r="AH306" s="14">
        <f t="shared" si="133"/>
        <v>1225</v>
      </c>
      <c r="AI306" s="14">
        <f t="shared" si="134"/>
        <v>0</v>
      </c>
      <c r="AJ306" s="14">
        <f t="shared" si="136"/>
        <v>0</v>
      </c>
      <c r="AK306" s="13" t="s">
        <v>763</v>
      </c>
      <c r="AL306" s="13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</row>
    <row r="307" spans="1:58" ht="20.25" customHeight="1">
      <c r="A307" s="22" t="s">
        <v>765</v>
      </c>
      <c r="B307" s="22" t="s">
        <v>766</v>
      </c>
      <c r="C307" s="22"/>
      <c r="D307" s="22"/>
      <c r="E307" s="38">
        <f t="shared" si="130"/>
        <v>1170</v>
      </c>
      <c r="F307" s="24">
        <v>1170</v>
      </c>
      <c r="G307" s="13"/>
      <c r="H307" s="25"/>
      <c r="I307" s="26">
        <f t="shared" si="131"/>
        <v>0</v>
      </c>
      <c r="J307" s="27"/>
      <c r="K307" s="28"/>
      <c r="L307" s="29"/>
      <c r="M307" s="30" t="s">
        <v>3178</v>
      </c>
      <c r="N307" s="30" t="str">
        <f>IF(K307="","",VLOOKUP(K307,'Inventário+Enviado+pela+Amazon+'!$C$1:$G$536,5,0))</f>
        <v/>
      </c>
      <c r="O307" s="31" t="e">
        <f>IF(M307="","",VLOOKUP(M307,'Estoque FULL '!$A:$D,3,0))</f>
        <v>#N/A</v>
      </c>
      <c r="P307" s="31"/>
      <c r="Q307" s="31"/>
      <c r="R307" s="31"/>
      <c r="S307" s="32">
        <f>IFERROR(IF(M307&lt;&gt;"",VLOOKUP(M307,'Estoque FULL '!$A:$D,4,0),0),0)</f>
        <v>0</v>
      </c>
      <c r="T307" s="33">
        <f>IFERROR(VLOOKUP(K307,'Inventário+Enviado+pela+Amazon+'!$C$1:$F$510,4,0),0)</f>
        <v>0</v>
      </c>
      <c r="U307" s="34"/>
      <c r="V307" s="35">
        <f t="shared" si="135"/>
        <v>1170</v>
      </c>
      <c r="W307" s="13">
        <f>V307*X307</f>
        <v>5779.8</v>
      </c>
      <c r="X307" s="13">
        <v>4.9400000000000004</v>
      </c>
      <c r="Y307" s="13">
        <v>0.89</v>
      </c>
      <c r="Z307" s="13">
        <f>Y307*V307</f>
        <v>1041.3</v>
      </c>
      <c r="AA307" s="13"/>
      <c r="AB307" s="13"/>
      <c r="AC307" s="13" t="str">
        <f t="shared" si="100"/>
        <v/>
      </c>
      <c r="AD307" s="13"/>
      <c r="AE307" s="157">
        <v>3.1943965517241377</v>
      </c>
      <c r="AF307" s="157">
        <v>0.3837793103448276</v>
      </c>
      <c r="AG307" s="157">
        <v>0.12127241379310345</v>
      </c>
      <c r="AH307" s="14">
        <f t="shared" si="133"/>
        <v>3737.4439655172409</v>
      </c>
      <c r="AI307" s="14">
        <f t="shared" si="134"/>
        <v>449.02179310344826</v>
      </c>
      <c r="AJ307" s="14">
        <f t="shared" si="136"/>
        <v>141.88872413793104</v>
      </c>
      <c r="AK307" s="161" t="s">
        <v>3144</v>
      </c>
      <c r="AL307" s="162" t="s">
        <v>3148</v>
      </c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</row>
    <row r="308" spans="1:58" ht="19.5" customHeight="1">
      <c r="A308" s="22" t="s">
        <v>767</v>
      </c>
      <c r="B308" s="22"/>
      <c r="C308" s="22"/>
      <c r="D308" s="22"/>
      <c r="E308" s="38">
        <f t="shared" si="130"/>
        <v>0</v>
      </c>
      <c r="F308" s="24"/>
      <c r="G308" s="13"/>
      <c r="H308" s="25"/>
      <c r="I308" s="26">
        <f t="shared" si="131"/>
        <v>0</v>
      </c>
      <c r="J308" s="27"/>
      <c r="K308" s="28"/>
      <c r="L308" s="40">
        <v>748252678904</v>
      </c>
      <c r="M308" s="169" t="s">
        <v>768</v>
      </c>
      <c r="N308" s="30" t="str">
        <f>IF(K308="","",VLOOKUP(K308,'Inventário+Enviado+pela+Amazon+'!$C$1:$G$536,5,0))</f>
        <v/>
      </c>
      <c r="O308" s="31" t="str">
        <f>IF(M308="","",VLOOKUP(M308,'Estoque FULL '!$A:$D,3,0))</f>
        <v>WVEA29202</v>
      </c>
      <c r="P308" s="40">
        <v>6</v>
      </c>
      <c r="Q308" s="40"/>
      <c r="R308" s="40"/>
      <c r="S308" s="32">
        <f>IFERROR(IF(M308&lt;&gt;"",VLOOKUP(M308,'Estoque FULL '!$A:$D,4,0),0),0)</f>
        <v>10</v>
      </c>
      <c r="T308" s="33">
        <f>IFERROR(VLOOKUP(K308,'Inventário+Enviado+pela+Amazon+'!$C$1:$F$510,4,0),0)</f>
        <v>0</v>
      </c>
      <c r="U308" s="34"/>
      <c r="V308" s="42">
        <f t="shared" si="135"/>
        <v>10</v>
      </c>
      <c r="W308" s="13"/>
      <c r="X308" s="13"/>
      <c r="Y308" s="13"/>
      <c r="Z308" s="13"/>
      <c r="AA308" s="13"/>
      <c r="AB308" s="13"/>
      <c r="AC308" s="13" t="str">
        <f t="shared" si="100"/>
        <v/>
      </c>
      <c r="AD308" s="13"/>
      <c r="AE308" s="13"/>
      <c r="AF308" s="13"/>
      <c r="AG308" s="14"/>
      <c r="AH308" s="14">
        <f t="shared" si="133"/>
        <v>0</v>
      </c>
      <c r="AI308" s="14">
        <f t="shared" si="134"/>
        <v>0</v>
      </c>
      <c r="AJ308" s="14">
        <f t="shared" si="136"/>
        <v>0</v>
      </c>
      <c r="AK308" s="13"/>
      <c r="AL308" s="13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</row>
    <row r="309" spans="1:58" ht="19.5" customHeight="1">
      <c r="A309" s="22" t="s">
        <v>769</v>
      </c>
      <c r="B309" s="22" t="s">
        <v>770</v>
      </c>
      <c r="C309" s="22"/>
      <c r="D309" s="22"/>
      <c r="E309" s="38">
        <f t="shared" si="130"/>
        <v>1160</v>
      </c>
      <c r="F309" s="24">
        <v>1160</v>
      </c>
      <c r="G309" s="13"/>
      <c r="H309" s="25"/>
      <c r="I309" s="26">
        <f t="shared" si="131"/>
        <v>0</v>
      </c>
      <c r="J309" s="27"/>
      <c r="K309" s="28" t="s">
        <v>771</v>
      </c>
      <c r="L309" s="29"/>
      <c r="M309" s="30" t="s">
        <v>3179</v>
      </c>
      <c r="N309" s="30" t="str">
        <f>IF(K309="","",VLOOKUP(K309,'Inventário+Enviado+pela+Amazon+'!$C$1:$G$536,5,0))</f>
        <v>VS-05EG-S4WD</v>
      </c>
      <c r="O309" s="31" t="e">
        <f>IF(M309="","",VLOOKUP(M309,'Estoque FULL '!$A:$D,3,0))</f>
        <v>#N/A</v>
      </c>
      <c r="P309" s="31"/>
      <c r="Q309" s="40">
        <f>V310*P310</f>
        <v>20</v>
      </c>
      <c r="R309" s="40">
        <f>P311*V311</f>
        <v>0</v>
      </c>
      <c r="S309" s="32">
        <f>IFERROR(IF(M309&lt;&gt;"",VLOOKUP(M309,'Estoque FULL '!$A:$D,4,0),0),0)</f>
        <v>0</v>
      </c>
      <c r="T309" s="33">
        <f>IFERROR(VLOOKUP(K309,'Inventário+Enviado+pela+Amazon+'!$C$1:$F$510,4,0),0)</f>
        <v>0</v>
      </c>
      <c r="U309" s="34"/>
      <c r="V309" s="35">
        <f t="shared" si="135"/>
        <v>1160</v>
      </c>
      <c r="W309" s="13">
        <f>V309*X309</f>
        <v>5730.4000000000005</v>
      </c>
      <c r="X309" s="13">
        <v>4.9400000000000004</v>
      </c>
      <c r="Y309" s="13">
        <v>0.89</v>
      </c>
      <c r="Z309" s="13">
        <f>Y309*V309</f>
        <v>1032.4000000000001</v>
      </c>
      <c r="AA309" s="13"/>
      <c r="AB309" s="13"/>
      <c r="AC309" s="13" t="str">
        <f t="shared" si="100"/>
        <v/>
      </c>
      <c r="AD309" s="13"/>
      <c r="AE309" s="157">
        <v>3.1943965517241377</v>
      </c>
      <c r="AF309" s="157">
        <v>0.3837793103448276</v>
      </c>
      <c r="AG309" s="157">
        <v>0.12127241379310345</v>
      </c>
      <c r="AH309" s="14">
        <f t="shared" si="133"/>
        <v>3705.4999999999995</v>
      </c>
      <c r="AI309" s="14">
        <f t="shared" si="134"/>
        <v>445.18400000000003</v>
      </c>
      <c r="AJ309" s="14">
        <f t="shared" si="136"/>
        <v>140.67600000000002</v>
      </c>
      <c r="AK309" s="161" t="s">
        <v>3144</v>
      </c>
      <c r="AL309" s="162" t="s">
        <v>3148</v>
      </c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</row>
    <row r="310" spans="1:58" ht="19.5" customHeight="1">
      <c r="A310" s="22" t="s">
        <v>772</v>
      </c>
      <c r="B310" s="22"/>
      <c r="C310" s="22"/>
      <c r="D310" s="22"/>
      <c r="E310" s="38">
        <f t="shared" si="130"/>
        <v>0</v>
      </c>
      <c r="F310" s="24"/>
      <c r="G310" s="13"/>
      <c r="H310" s="25"/>
      <c r="I310" s="26">
        <f t="shared" si="131"/>
        <v>0</v>
      </c>
      <c r="J310" s="27"/>
      <c r="K310" s="28" t="s">
        <v>773</v>
      </c>
      <c r="L310" s="29"/>
      <c r="M310" s="30" t="s">
        <v>2480</v>
      </c>
      <c r="N310" s="30" t="e">
        <f>IF(K310="","",VLOOKUP(K310,'Inventário+Enviado+pela+Amazon+'!$C$1:$G$536,5,0))</f>
        <v>#N/A</v>
      </c>
      <c r="O310" s="31" t="str">
        <f>IF(M310="","",VLOOKUP(M310,'Estoque FULL '!$A:$D,3,0))</f>
        <v>UWBV84352</v>
      </c>
      <c r="P310" s="31">
        <v>2</v>
      </c>
      <c r="Q310" s="31"/>
      <c r="R310" s="31"/>
      <c r="S310" s="32">
        <f>IFERROR(IF(M310&lt;&gt;"",VLOOKUP(M310,'Estoque FULL '!$A:$D,4,0),0),0)</f>
        <v>10</v>
      </c>
      <c r="T310" s="33">
        <f>IFERROR(VLOOKUP(K310,'Inventário+Enviado+pela+Amazon+'!$C$1:$F$510,4,0),0)</f>
        <v>0</v>
      </c>
      <c r="U310" s="34"/>
      <c r="V310" s="35">
        <f t="shared" si="135"/>
        <v>10</v>
      </c>
      <c r="W310" s="13"/>
      <c r="X310" s="13"/>
      <c r="Y310" s="13"/>
      <c r="Z310" s="13"/>
      <c r="AA310" s="13"/>
      <c r="AB310" s="13"/>
      <c r="AC310" s="13" t="str">
        <f t="shared" si="100"/>
        <v/>
      </c>
      <c r="AD310" s="13"/>
      <c r="AE310" s="13"/>
      <c r="AF310" s="13"/>
      <c r="AG310" s="14"/>
      <c r="AH310" s="14">
        <f t="shared" si="133"/>
        <v>0</v>
      </c>
      <c r="AI310" s="14">
        <f t="shared" si="134"/>
        <v>0</v>
      </c>
      <c r="AJ310" s="14">
        <f t="shared" si="136"/>
        <v>0</v>
      </c>
      <c r="AK310" s="13"/>
      <c r="AL310" s="13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</row>
    <row r="311" spans="1:58" ht="19.5" customHeight="1">
      <c r="A311" s="22" t="s">
        <v>774</v>
      </c>
      <c r="B311" s="22"/>
      <c r="C311" s="22"/>
      <c r="D311" s="22"/>
      <c r="E311" s="38">
        <f t="shared" si="130"/>
        <v>0</v>
      </c>
      <c r="F311" s="24"/>
      <c r="G311" s="13"/>
      <c r="H311" s="25"/>
      <c r="I311" s="26">
        <f t="shared" si="131"/>
        <v>0</v>
      </c>
      <c r="J311" s="27"/>
      <c r="K311" s="28" t="s">
        <v>775</v>
      </c>
      <c r="L311" s="29"/>
      <c r="M311" s="30"/>
      <c r="N311" s="30" t="str">
        <f>IF(K311="","",VLOOKUP(K311,'Inventário+Enviado+pela+Amazon+'!$C$1:$G$536,5,0))</f>
        <v>VJ-Q1D7-H014</v>
      </c>
      <c r="O311" s="31" t="str">
        <f>IF(M311="","",VLOOKUP(M311,'Estoque FULL '!$A:$D,3,0))</f>
        <v/>
      </c>
      <c r="P311" s="31">
        <v>6</v>
      </c>
      <c r="Q311" s="31"/>
      <c r="R311" s="31"/>
      <c r="S311" s="32">
        <f>IFERROR(IF(M311&lt;&gt;"",VLOOKUP(M311,'Estoque FULL '!$A:$D,4,0),0),0)</f>
        <v>0</v>
      </c>
      <c r="T311" s="33">
        <f>IFERROR(VLOOKUP(K311,'Inventário+Enviado+pela+Amazon+'!$C$1:$F$510,4,0),0)</f>
        <v>0</v>
      </c>
      <c r="U311" s="34"/>
      <c r="V311" s="35">
        <f t="shared" si="135"/>
        <v>0</v>
      </c>
      <c r="W311" s="13"/>
      <c r="X311" s="13"/>
      <c r="Y311" s="13"/>
      <c r="Z311" s="13"/>
      <c r="AA311" s="13"/>
      <c r="AB311" s="13"/>
      <c r="AC311" s="13" t="str">
        <f t="shared" si="100"/>
        <v/>
      </c>
      <c r="AD311" s="13"/>
      <c r="AE311" s="13"/>
      <c r="AF311" s="13"/>
      <c r="AG311" s="14"/>
      <c r="AH311" s="14">
        <f t="shared" si="133"/>
        <v>0</v>
      </c>
      <c r="AI311" s="14">
        <f t="shared" si="134"/>
        <v>0</v>
      </c>
      <c r="AJ311" s="14">
        <f t="shared" si="136"/>
        <v>0</v>
      </c>
      <c r="AK311" s="13"/>
      <c r="AL311" s="13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</row>
    <row r="312" spans="1:58" ht="19.5" customHeight="1">
      <c r="A312" s="22"/>
      <c r="B312" s="22"/>
      <c r="C312" s="22"/>
      <c r="D312" s="22"/>
      <c r="E312" s="38">
        <f t="shared" si="130"/>
        <v>0</v>
      </c>
      <c r="F312" s="24"/>
      <c r="G312" s="13"/>
      <c r="H312" s="25"/>
      <c r="I312" s="26">
        <f t="shared" si="131"/>
        <v>0</v>
      </c>
      <c r="J312" s="27"/>
      <c r="K312" s="28"/>
      <c r="L312" s="29"/>
      <c r="M312" s="30"/>
      <c r="N312" s="30" t="str">
        <f>IF(K312="","",VLOOKUP(K312,'Inventário+Enviado+pela+Amazon+'!$C$1:$G$536,5,0))</f>
        <v/>
      </c>
      <c r="O312" s="31" t="str">
        <f>IF(M312="","",VLOOKUP(M312,'Estoque FULL '!$A:$D,3,0))</f>
        <v/>
      </c>
      <c r="P312" s="31"/>
      <c r="Q312" s="31"/>
      <c r="R312" s="31"/>
      <c r="S312" s="32">
        <f>IFERROR(IF(M312&lt;&gt;"",VLOOKUP(M312,'Estoque FULL '!$A:$D,4,0),0),0)</f>
        <v>0</v>
      </c>
      <c r="T312" s="33"/>
      <c r="U312" s="34"/>
      <c r="V312" s="35">
        <f t="shared" si="135"/>
        <v>0</v>
      </c>
      <c r="W312" s="13"/>
      <c r="X312" s="13"/>
      <c r="Y312" s="13"/>
      <c r="Z312" s="13"/>
      <c r="AA312" s="13"/>
      <c r="AB312" s="13"/>
      <c r="AC312" s="13" t="str">
        <f t="shared" si="100"/>
        <v/>
      </c>
      <c r="AD312" s="13"/>
      <c r="AE312" s="13"/>
      <c r="AF312" s="13"/>
      <c r="AG312" s="14"/>
      <c r="AH312" s="14">
        <f t="shared" si="133"/>
        <v>0</v>
      </c>
      <c r="AI312" s="14">
        <f t="shared" si="134"/>
        <v>0</v>
      </c>
      <c r="AJ312" s="14">
        <f t="shared" si="136"/>
        <v>0</v>
      </c>
      <c r="AK312" s="13"/>
      <c r="AL312" s="13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</row>
    <row r="313" spans="1:58" ht="19.5" customHeight="1">
      <c r="A313" s="22" t="s">
        <v>776</v>
      </c>
      <c r="B313" s="22" t="s">
        <v>77</v>
      </c>
      <c r="C313" s="22"/>
      <c r="D313" s="22"/>
      <c r="E313" s="38">
        <f t="shared" si="130"/>
        <v>480</v>
      </c>
      <c r="F313" s="24">
        <v>480</v>
      </c>
      <c r="G313" s="13"/>
      <c r="H313" s="25"/>
      <c r="I313" s="26">
        <f t="shared" si="131"/>
        <v>0</v>
      </c>
      <c r="J313" s="27"/>
      <c r="K313" s="28"/>
      <c r="L313" s="29"/>
      <c r="M313" s="30" t="s">
        <v>3180</v>
      </c>
      <c r="N313" s="30" t="str">
        <f>IF(K313="","",VLOOKUP(K313,'Inventário+Enviado+pela+Amazon+'!$C$1:$G$536,5,0))</f>
        <v/>
      </c>
      <c r="O313" s="31" t="e">
        <f>IF(M313="","",VLOOKUP(M313,'Estoque FULL '!$A:$D,3,0))</f>
        <v>#N/A</v>
      </c>
      <c r="P313" s="31"/>
      <c r="Q313" s="31"/>
      <c r="R313" s="31"/>
      <c r="S313" s="32">
        <f>IFERROR(IF(M313&lt;&gt;"",VLOOKUP(M313,'Estoque FULL '!$A:$D,4,0),0),0)</f>
        <v>0</v>
      </c>
      <c r="T313" s="33">
        <f>IFERROR(VLOOKUP(K313,'Inventário+Enviado+pela+Amazon+'!$C$1:$F$510,4,0),0)</f>
        <v>0</v>
      </c>
      <c r="U313" s="34"/>
      <c r="V313" s="35">
        <f t="shared" si="135"/>
        <v>480</v>
      </c>
      <c r="W313" s="13">
        <f>V313*X313</f>
        <v>2371.2000000000003</v>
      </c>
      <c r="X313" s="13">
        <v>4.9400000000000004</v>
      </c>
      <c r="Y313" s="13">
        <v>0.89</v>
      </c>
      <c r="Z313" s="13">
        <f>Y313*V313</f>
        <v>427.2</v>
      </c>
      <c r="AA313" s="13"/>
      <c r="AB313" s="13"/>
      <c r="AC313" s="13" t="str">
        <f t="shared" si="100"/>
        <v/>
      </c>
      <c r="AD313" s="13"/>
      <c r="AE313" s="157">
        <v>3.1943965517241377</v>
      </c>
      <c r="AF313" s="157">
        <v>0.3837793103448276</v>
      </c>
      <c r="AG313" s="157">
        <v>0.12127241379310345</v>
      </c>
      <c r="AH313" s="14">
        <f t="shared" si="133"/>
        <v>1533.3103448275861</v>
      </c>
      <c r="AI313" s="14">
        <f t="shared" si="134"/>
        <v>184.21406896551724</v>
      </c>
      <c r="AJ313" s="14">
        <f t="shared" si="136"/>
        <v>58.21075862068966</v>
      </c>
      <c r="AK313" s="161" t="s">
        <v>3144</v>
      </c>
      <c r="AL313" s="162" t="s">
        <v>3148</v>
      </c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</row>
    <row r="314" spans="1:58" ht="19.5" customHeight="1">
      <c r="A314" s="22" t="s">
        <v>777</v>
      </c>
      <c r="B314" s="22"/>
      <c r="C314" s="22"/>
      <c r="D314" s="22"/>
      <c r="E314" s="38">
        <f t="shared" si="130"/>
        <v>0</v>
      </c>
      <c r="F314" s="24"/>
      <c r="G314" s="13"/>
      <c r="H314" s="25"/>
      <c r="I314" s="26">
        <f t="shared" si="131"/>
        <v>0</v>
      </c>
      <c r="J314" s="113" t="s">
        <v>77</v>
      </c>
      <c r="K314" s="114" t="s">
        <v>778</v>
      </c>
      <c r="L314" s="29">
        <v>0</v>
      </c>
      <c r="M314" s="30"/>
      <c r="N314" s="30" t="str">
        <f>IF(K314="","",VLOOKUP(K314,'Inventário+Enviado+pela+Amazon+'!$C$1:$G$536,5,0))</f>
        <v>1B-69PK-2R0H</v>
      </c>
      <c r="O314" s="31" t="str">
        <f>IF(M314="","",VLOOKUP(M314,'Estoque FULL '!$A:$D,3,0))</f>
        <v/>
      </c>
      <c r="P314" s="31">
        <v>2</v>
      </c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5"/>
        <v>0</v>
      </c>
      <c r="W314" s="13"/>
      <c r="X314" s="13"/>
      <c r="Y314" s="13"/>
      <c r="Z314" s="13">
        <v>0</v>
      </c>
      <c r="AA314" s="13">
        <v>0</v>
      </c>
      <c r="AB314" s="13"/>
      <c r="AC314" s="13" t="str">
        <f t="shared" si="100"/>
        <v/>
      </c>
      <c r="AD314" s="13"/>
      <c r="AE314" s="13"/>
      <c r="AF314" s="13">
        <v>0</v>
      </c>
      <c r="AG314" s="14"/>
      <c r="AH314" s="14">
        <f t="shared" si="133"/>
        <v>0</v>
      </c>
      <c r="AI314" s="14">
        <f t="shared" si="134"/>
        <v>0</v>
      </c>
      <c r="AJ314" s="14">
        <f t="shared" si="136"/>
        <v>0</v>
      </c>
      <c r="AK314" s="13">
        <v>0.89</v>
      </c>
      <c r="AL314" s="13">
        <v>0</v>
      </c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</row>
    <row r="315" spans="1:58" ht="19.5" customHeight="1">
      <c r="A315" s="115"/>
      <c r="B315" s="115"/>
      <c r="C315" s="115"/>
      <c r="D315" s="115"/>
      <c r="E315" s="38">
        <f t="shared" si="130"/>
        <v>0</v>
      </c>
      <c r="F315" s="74"/>
      <c r="G315" s="115"/>
      <c r="H315" s="116"/>
      <c r="I315" s="26">
        <f t="shared" si="131"/>
        <v>0</v>
      </c>
      <c r="J315" s="27"/>
      <c r="K315" s="28"/>
      <c r="L315" s="29"/>
      <c r="M315" s="30"/>
      <c r="N315" s="30" t="str">
        <f>IF(K315="","",VLOOKUP(K315,'Inventário+Enviado+pela+Amazon+'!$C$1:$G$536,5,0))</f>
        <v/>
      </c>
      <c r="O315" s="31" t="str">
        <f>IF(M315="","",VLOOKUP(M315,'Estoque FULL '!$A:$D,3,0))</f>
        <v/>
      </c>
      <c r="P315" s="117"/>
      <c r="Q315" s="117"/>
      <c r="R315" s="117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5"/>
        <v>0</v>
      </c>
      <c r="W315" s="13"/>
      <c r="X315" s="13"/>
      <c r="Y315" s="13"/>
      <c r="Z315" s="13"/>
      <c r="AA315" s="13"/>
      <c r="AB315" s="13"/>
      <c r="AC315" s="13" t="str">
        <f t="shared" si="100"/>
        <v/>
      </c>
      <c r="AD315" s="13"/>
      <c r="AE315" s="13"/>
      <c r="AF315" s="13"/>
      <c r="AG315" s="14"/>
      <c r="AH315" s="14">
        <f t="shared" si="133"/>
        <v>0</v>
      </c>
      <c r="AI315" s="14">
        <f t="shared" si="134"/>
        <v>0</v>
      </c>
      <c r="AJ315" s="14">
        <f t="shared" si="136"/>
        <v>0</v>
      </c>
      <c r="AK315" s="13"/>
      <c r="AL315" s="13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</row>
    <row r="316" spans="1:58" ht="19.5" customHeight="1">
      <c r="A316" s="118" t="s">
        <v>779</v>
      </c>
      <c r="B316" s="115"/>
      <c r="C316" s="115"/>
      <c r="D316" s="115"/>
      <c r="E316" s="38">
        <f t="shared" si="130"/>
        <v>0</v>
      </c>
      <c r="F316" s="74"/>
      <c r="G316" s="115"/>
      <c r="H316" s="116"/>
      <c r="I316" s="26">
        <f t="shared" si="131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/>
      <c r="U316" s="34"/>
      <c r="V316" s="35"/>
      <c r="W316" s="13"/>
      <c r="X316" s="13"/>
      <c r="Y316" s="13"/>
      <c r="Z316" s="13"/>
      <c r="AA316" s="13"/>
      <c r="AB316" s="13"/>
      <c r="AC316" s="13" t="str">
        <f t="shared" si="100"/>
        <v/>
      </c>
      <c r="AD316" s="13"/>
      <c r="AE316" s="13"/>
      <c r="AF316" s="13"/>
      <c r="AG316" s="14"/>
      <c r="AH316" s="14">
        <f t="shared" si="133"/>
        <v>0</v>
      </c>
      <c r="AI316" s="14">
        <f t="shared" si="134"/>
        <v>0</v>
      </c>
      <c r="AJ316" s="14">
        <f t="shared" si="136"/>
        <v>0</v>
      </c>
      <c r="AK316" s="13"/>
      <c r="AL316" s="13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</row>
    <row r="317" spans="1:58" ht="19.5" customHeight="1">
      <c r="A317" s="118" t="s">
        <v>780</v>
      </c>
      <c r="B317" s="115"/>
      <c r="C317" s="115"/>
      <c r="D317" s="115"/>
      <c r="E317" s="38">
        <f t="shared" si="130"/>
        <v>500</v>
      </c>
      <c r="F317" s="74">
        <v>500</v>
      </c>
      <c r="G317" s="115"/>
      <c r="H317" s="116"/>
      <c r="I317" s="26"/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/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>
        <f t="shared" ref="V317:V318" si="137">I317+F317+S317+T317+U317</f>
        <v>500</v>
      </c>
      <c r="W317" s="13"/>
      <c r="X317" s="13"/>
      <c r="Y317" s="13"/>
      <c r="Z317" s="13"/>
      <c r="AA317" s="13"/>
      <c r="AB317" s="13"/>
      <c r="AC317" s="13"/>
      <c r="AD317" s="13"/>
      <c r="AE317" s="13">
        <v>3.86</v>
      </c>
      <c r="AF317" s="13">
        <v>0</v>
      </c>
      <c r="AG317" s="14"/>
      <c r="AH317" s="14">
        <f t="shared" si="133"/>
        <v>1930</v>
      </c>
      <c r="AI317" s="14">
        <f t="shared" si="134"/>
        <v>0</v>
      </c>
      <c r="AJ317" s="14">
        <f t="shared" si="136"/>
        <v>0</v>
      </c>
      <c r="AK317" s="13" t="s">
        <v>781</v>
      </c>
      <c r="AL317" s="13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</row>
    <row r="318" spans="1:58" ht="19.5" customHeight="1">
      <c r="A318" s="118" t="s">
        <v>782</v>
      </c>
      <c r="B318" s="115"/>
      <c r="C318" s="115"/>
      <c r="D318" s="115"/>
      <c r="E318" s="38">
        <f t="shared" si="130"/>
        <v>350</v>
      </c>
      <c r="F318" s="74">
        <v>350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>
        <f>IFERROR(VLOOKUP(K318,'Inventário+Enviado+pela+Amazon+'!$C$1:$F$510,4,0),0)</f>
        <v>0</v>
      </c>
      <c r="U318" s="34"/>
      <c r="V318" s="35">
        <f t="shared" si="137"/>
        <v>350</v>
      </c>
      <c r="W318" s="13"/>
      <c r="X318" s="13"/>
      <c r="Y318" s="13"/>
      <c r="Z318" s="13"/>
      <c r="AA318" s="13"/>
      <c r="AB318" s="13"/>
      <c r="AC318" s="13"/>
      <c r="AD318" s="13"/>
      <c r="AE318" s="13">
        <v>4.2</v>
      </c>
      <c r="AF318" s="13">
        <v>0</v>
      </c>
      <c r="AG318" s="14"/>
      <c r="AH318" s="14">
        <f t="shared" si="133"/>
        <v>1470</v>
      </c>
      <c r="AI318" s="14">
        <f t="shared" si="134"/>
        <v>0</v>
      </c>
      <c r="AJ318" s="14">
        <f t="shared" si="136"/>
        <v>0</v>
      </c>
      <c r="AK318" s="13" t="s">
        <v>781</v>
      </c>
      <c r="AL318" s="13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</row>
    <row r="319" spans="1:58" ht="19.5" customHeight="1">
      <c r="A319" s="118" t="s">
        <v>783</v>
      </c>
      <c r="B319" s="115"/>
      <c r="C319" s="115"/>
      <c r="D319" s="115"/>
      <c r="E319" s="38">
        <f t="shared" si="130"/>
        <v>0</v>
      </c>
      <c r="F319" s="74"/>
      <c r="G319" s="115"/>
      <c r="H319" s="116"/>
      <c r="I319" s="26">
        <f>G319*H319</f>
        <v>0</v>
      </c>
      <c r="J319" s="27"/>
      <c r="K319" s="28" t="s">
        <v>784</v>
      </c>
      <c r="L319" s="29"/>
      <c r="M319" s="30"/>
      <c r="N319" s="30" t="e">
        <f>IF(K319="","",VLOOKUP(K319,'Inventário+Enviado+pela+Amazon+'!$C$1:$G$536,5,0))</f>
        <v>#N/A</v>
      </c>
      <c r="O319" s="31" t="str">
        <f>IF(M319="","",VLOOKUP(M319,'Estoque FULL '!$A:$D,3,0))</f>
        <v/>
      </c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/>
      <c r="W319" s="13"/>
      <c r="X319" s="13"/>
      <c r="Y319" s="13"/>
      <c r="Z319" s="13"/>
      <c r="AA319" s="13"/>
      <c r="AB319" s="13"/>
      <c r="AC319" s="13" t="str">
        <f>IF(S319="#N/D","ERRO","")</f>
        <v/>
      </c>
      <c r="AD319" s="13"/>
      <c r="AE319" s="13"/>
      <c r="AF319" s="13"/>
      <c r="AG319" s="14"/>
      <c r="AH319" s="14">
        <f t="shared" si="133"/>
        <v>0</v>
      </c>
      <c r="AI319" s="14">
        <f t="shared" si="134"/>
        <v>0</v>
      </c>
      <c r="AJ319" s="14">
        <f t="shared" si="136"/>
        <v>0</v>
      </c>
      <c r="AK319" s="13"/>
      <c r="AL319" s="13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</row>
    <row r="320" spans="1:58" ht="19.5" customHeight="1">
      <c r="A320" s="119" t="s">
        <v>785</v>
      </c>
      <c r="B320" s="1"/>
      <c r="C320" s="1"/>
      <c r="D320" s="1"/>
      <c r="E320" s="120">
        <f t="shared" si="130"/>
        <v>500</v>
      </c>
      <c r="F320" s="3" t="s">
        <v>786</v>
      </c>
      <c r="G320" s="4"/>
      <c r="H320" s="5"/>
      <c r="I320" s="26"/>
      <c r="J320" s="27"/>
      <c r="K320" s="8"/>
      <c r="L320" s="9"/>
      <c r="M320" s="121"/>
      <c r="N320" s="30" t="str">
        <f>IF(K320="","",VLOOKUP(K320,'Inventário+Enviado+pela+Amazon+'!$C$1:$G$536,5,0))</f>
        <v/>
      </c>
      <c r="O320" s="31"/>
      <c r="P320" s="10"/>
      <c r="Q320" s="10"/>
      <c r="R320" s="10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122">
        <f t="shared" ref="V320:V356" si="138">I320+F320+S320+T320+U320</f>
        <v>500</v>
      </c>
      <c r="W320" s="4"/>
      <c r="X320" s="4"/>
      <c r="Y320" s="4"/>
      <c r="Z320" s="4"/>
      <c r="AA320" s="13"/>
      <c r="AB320" s="13"/>
      <c r="AC320" s="13"/>
      <c r="AD320" s="13"/>
      <c r="AE320" s="13">
        <v>3.6</v>
      </c>
      <c r="AF320" s="13"/>
      <c r="AG320" s="14"/>
      <c r="AH320" s="14">
        <f t="shared" si="133"/>
        <v>1800</v>
      </c>
      <c r="AI320" s="14">
        <f t="shared" si="134"/>
        <v>0</v>
      </c>
      <c r="AJ320" s="14">
        <f t="shared" si="136"/>
        <v>0</v>
      </c>
      <c r="AK320" s="13" t="s">
        <v>787</v>
      </c>
      <c r="AL320" s="13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</row>
    <row r="321" spans="1:58" ht="19.5" customHeight="1">
      <c r="A321" s="119" t="s">
        <v>3084</v>
      </c>
      <c r="B321" s="1"/>
      <c r="C321" s="1"/>
      <c r="D321" s="1"/>
      <c r="E321" s="120"/>
      <c r="F321" s="3"/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/>
      <c r="U321" s="34"/>
      <c r="V321" s="122"/>
      <c r="W321" s="4"/>
      <c r="X321" s="4"/>
      <c r="Y321" s="4"/>
      <c r="Z321" s="4"/>
      <c r="AA321" s="13"/>
      <c r="AB321" s="13"/>
      <c r="AC321" s="13"/>
      <c r="AD321" s="13"/>
      <c r="AE321" s="13"/>
      <c r="AF321" s="13"/>
      <c r="AG321" s="14"/>
      <c r="AH321" s="14"/>
      <c r="AI321" s="14"/>
      <c r="AJ321" s="14">
        <f t="shared" si="136"/>
        <v>0</v>
      </c>
      <c r="AK321" s="13"/>
      <c r="AL321" s="13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</row>
    <row r="322" spans="1:58" ht="19.5" customHeight="1">
      <c r="A322" s="1"/>
      <c r="B322" s="1"/>
      <c r="C322" s="1"/>
      <c r="D322" s="1"/>
      <c r="E322" s="38"/>
      <c r="F322" s="3" t="s">
        <v>788</v>
      </c>
      <c r="G322" s="4"/>
      <c r="H322" s="5"/>
      <c r="I322" s="26">
        <f t="shared" ref="I322:I356" si="139">G322*H322</f>
        <v>0</v>
      </c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 t="str">
        <f>IF(M322="","",VLOOKUP(M322,'Estoque FULL '!$A:$D,3,0))</f>
        <v/>
      </c>
      <c r="P322" s="10"/>
      <c r="Q322" s="10"/>
      <c r="R322" s="10"/>
      <c r="S322" s="32">
        <f>IFERROR(IF(M322&lt;&gt;"",VLOOKUP(M322,'Estoque FULL '!$A:$D,4,0),0),0)</f>
        <v>0</v>
      </c>
      <c r="T322" s="33">
        <f>IFERROR(VLOOKUP(K322,'Inventário+Enviado+pela+Amazon+'!$C$1:$F$510,4,0),0)</f>
        <v>0</v>
      </c>
      <c r="U322" s="34"/>
      <c r="V322" s="35" t="e">
        <f t="shared" si="138"/>
        <v>#VALUE!</v>
      </c>
      <c r="W322" s="4" t="s">
        <v>19</v>
      </c>
      <c r="X322" s="4" t="s">
        <v>789</v>
      </c>
      <c r="Y322" s="4" t="s">
        <v>21</v>
      </c>
      <c r="Z322" s="4" t="s">
        <v>22</v>
      </c>
      <c r="AA322" s="13"/>
      <c r="AB322" s="13"/>
      <c r="AC322" s="13" t="str">
        <f t="shared" ref="AC322:AC367" si="140">IF(S322="#N/D","ERRO","")</f>
        <v/>
      </c>
      <c r="AD322" s="13"/>
      <c r="AE322" s="13"/>
      <c r="AF322" s="13"/>
      <c r="AG322" s="14"/>
      <c r="AH322" s="14">
        <f t="shared" si="133"/>
        <v>0</v>
      </c>
      <c r="AI322" s="14">
        <f t="shared" si="134"/>
        <v>0</v>
      </c>
      <c r="AJ322" s="14">
        <f t="shared" si="136"/>
        <v>0</v>
      </c>
      <c r="AK322" s="13"/>
      <c r="AL322" s="13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</row>
    <row r="323" spans="1:58" ht="19.5" customHeight="1">
      <c r="A323" s="22" t="s">
        <v>790</v>
      </c>
      <c r="B323" s="22" t="s">
        <v>791</v>
      </c>
      <c r="C323" s="22"/>
      <c r="D323" s="22"/>
      <c r="E323" s="38">
        <f t="shared" ref="E323:E356" si="141">F323+I323</f>
        <v>72</v>
      </c>
      <c r="F323" s="24">
        <v>72</v>
      </c>
      <c r="G323" s="13"/>
      <c r="H323" s="25"/>
      <c r="I323" s="26">
        <f t="shared" si="139"/>
        <v>0</v>
      </c>
      <c r="J323" s="45" t="s">
        <v>792</v>
      </c>
      <c r="K323" s="28"/>
      <c r="L323" s="29"/>
      <c r="M323" s="30" t="s">
        <v>793</v>
      </c>
      <c r="N323" s="30" t="str">
        <f>IF(K323="","",VLOOKUP(K323,'Inventário+Enviado+pela+Amazon+'!$C$1:$G$536,5,0))</f>
        <v/>
      </c>
      <c r="O323" s="31" t="e">
        <f>IF(M337="","",VLOOKUP(M337,'Estoque FULL '!$A:$D,3,0))</f>
        <v>#N/A</v>
      </c>
      <c r="P323" s="117"/>
      <c r="Q323" s="117"/>
      <c r="R323" s="117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38"/>
        <v>72</v>
      </c>
      <c r="W323" s="13">
        <f t="shared" ref="W323:W325" si="142">V323*X323</f>
        <v>672.48</v>
      </c>
      <c r="X323" s="13">
        <v>9.34</v>
      </c>
      <c r="Y323" s="13">
        <v>1.6817</v>
      </c>
      <c r="Z323" s="13">
        <f t="shared" ref="Z323:Z325" si="143">Y323*V323</f>
        <v>121.08239999999999</v>
      </c>
      <c r="AA323" s="13"/>
      <c r="AB323" s="13"/>
      <c r="AC323" s="13" t="str">
        <f t="shared" si="140"/>
        <v/>
      </c>
      <c r="AD323" s="13"/>
      <c r="AE323" s="47">
        <v>9.9908041237113405</v>
      </c>
      <c r="AF323" s="47">
        <v>1.6817319587628865</v>
      </c>
      <c r="AG323" s="153">
        <v>0.62</v>
      </c>
      <c r="AH323" s="14">
        <f t="shared" si="133"/>
        <v>719.33789690721653</v>
      </c>
      <c r="AI323" s="14">
        <f t="shared" si="134"/>
        <v>121.08470103092783</v>
      </c>
      <c r="AJ323" s="14">
        <f t="shared" si="136"/>
        <v>44.64</v>
      </c>
      <c r="AK323" s="106" t="s">
        <v>715</v>
      </c>
      <c r="AL323" s="13" t="s">
        <v>794</v>
      </c>
      <c r="AM323" s="20">
        <v>39269090</v>
      </c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</row>
    <row r="324" spans="1:58" ht="19.5" customHeight="1">
      <c r="A324" s="44" t="s">
        <v>795</v>
      </c>
      <c r="B324" s="44"/>
      <c r="C324" s="44"/>
      <c r="D324" s="44"/>
      <c r="E324" s="38">
        <f t="shared" si="141"/>
        <v>72</v>
      </c>
      <c r="F324" s="24">
        <v>72</v>
      </c>
      <c r="G324" s="13"/>
      <c r="H324" s="25"/>
      <c r="I324" s="26">
        <f t="shared" si="139"/>
        <v>0</v>
      </c>
      <c r="J324" s="45" t="s">
        <v>792</v>
      </c>
      <c r="K324" s="28" t="s">
        <v>796</v>
      </c>
      <c r="L324" s="29"/>
      <c r="M324" s="30" t="s">
        <v>797</v>
      </c>
      <c r="N324" s="30" t="str">
        <f>IF(K324="","",VLOOKUP(K324,'Inventário+Enviado+pela+Amazon+'!$C$1:$G$536,5,0))</f>
        <v>QX-YHBY-ONS0</v>
      </c>
      <c r="O324" s="31" t="e">
        <f>IF(M324="","",VLOOKUP(M324,'Estoque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1</v>
      </c>
      <c r="U324" s="34"/>
      <c r="V324" s="35">
        <f t="shared" si="138"/>
        <v>73</v>
      </c>
      <c r="W324" s="13">
        <f t="shared" si="142"/>
        <v>681.81999999999994</v>
      </c>
      <c r="X324" s="13">
        <v>9.34</v>
      </c>
      <c r="Y324" s="13">
        <v>1.6817</v>
      </c>
      <c r="Z324" s="13">
        <f t="shared" si="143"/>
        <v>122.7641</v>
      </c>
      <c r="AA324" s="13"/>
      <c r="AB324" s="13"/>
      <c r="AC324" s="13" t="str">
        <f t="shared" si="140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4">
        <f t="shared" si="133"/>
        <v>729.32870103092785</v>
      </c>
      <c r="AI324" s="14">
        <f t="shared" si="134"/>
        <v>122.76643298969071</v>
      </c>
      <c r="AJ324" s="14">
        <f t="shared" si="136"/>
        <v>45.26</v>
      </c>
      <c r="AK324" s="106" t="s">
        <v>715</v>
      </c>
      <c r="AL324" s="13" t="s">
        <v>794</v>
      </c>
      <c r="AM324" s="20">
        <v>39269090</v>
      </c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</row>
    <row r="325" spans="1:58" ht="19.5" customHeight="1">
      <c r="A325" s="44" t="s">
        <v>798</v>
      </c>
      <c r="B325" s="44"/>
      <c r="C325" s="44"/>
      <c r="D325" s="44"/>
      <c r="E325" s="38">
        <f t="shared" si="141"/>
        <v>35</v>
      </c>
      <c r="F325" s="24">
        <v>35</v>
      </c>
      <c r="G325" s="13"/>
      <c r="H325" s="25"/>
      <c r="I325" s="26">
        <f t="shared" si="139"/>
        <v>0</v>
      </c>
      <c r="J325" s="45" t="s">
        <v>792</v>
      </c>
      <c r="K325" s="28" t="s">
        <v>799</v>
      </c>
      <c r="L325" s="29"/>
      <c r="M325" s="123" t="s">
        <v>2681</v>
      </c>
      <c r="N325" s="30" t="str">
        <f>IF(K325="","",VLOOKUP(K325,'Inventário+Enviado+pela+Amazon+'!$C$1:$G$536,5,0))</f>
        <v>UQ-B42B-TZHM</v>
      </c>
      <c r="O325" s="31" t="e">
        <f>IF(#REF!="","",VLOOKUP(#REF!,'Estoque FULL '!$A:$D,3,0))</f>
        <v>#REF!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0</v>
      </c>
      <c r="U325" s="34"/>
      <c r="V325" s="35">
        <f t="shared" si="138"/>
        <v>35</v>
      </c>
      <c r="W325" s="13">
        <f t="shared" si="142"/>
        <v>326.89999999999998</v>
      </c>
      <c r="X325" s="13">
        <v>9.34</v>
      </c>
      <c r="Y325" s="13">
        <v>1.6817</v>
      </c>
      <c r="Z325" s="13">
        <f t="shared" si="143"/>
        <v>58.859499999999997</v>
      </c>
      <c r="AA325" s="13"/>
      <c r="AB325" s="13"/>
      <c r="AC325" s="13" t="str">
        <f t="shared" si="140"/>
        <v/>
      </c>
      <c r="AD325" s="13"/>
      <c r="AE325" s="13">
        <v>9.9908041237113405</v>
      </c>
      <c r="AF325" s="13">
        <v>1.6817319587628865</v>
      </c>
      <c r="AG325" s="153">
        <v>0.62</v>
      </c>
      <c r="AH325" s="14">
        <f t="shared" si="133"/>
        <v>349.6781443298969</v>
      </c>
      <c r="AI325" s="14">
        <f t="shared" si="134"/>
        <v>58.860618556701027</v>
      </c>
      <c r="AJ325" s="14">
        <f t="shared" si="136"/>
        <v>21.7</v>
      </c>
      <c r="AK325" s="106" t="s">
        <v>715</v>
      </c>
      <c r="AL325" s="13" t="s">
        <v>794</v>
      </c>
      <c r="AM325" s="20">
        <v>39269090</v>
      </c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</row>
    <row r="326" spans="1:58" ht="19.5" customHeight="1">
      <c r="A326" s="44" t="s">
        <v>800</v>
      </c>
      <c r="B326" s="44"/>
      <c r="C326" s="44"/>
      <c r="D326" s="44"/>
      <c r="E326" s="38">
        <f t="shared" si="141"/>
        <v>0</v>
      </c>
      <c r="F326" s="24"/>
      <c r="G326" s="13"/>
      <c r="H326" s="25"/>
      <c r="I326" s="26">
        <f t="shared" si="139"/>
        <v>0</v>
      </c>
      <c r="J326" s="27"/>
      <c r="K326" s="28" t="s">
        <v>801</v>
      </c>
      <c r="L326" s="29"/>
      <c r="M326" s="30"/>
      <c r="N326" s="30" t="str">
        <f>IF(K326="","",VLOOKUP(K326,'Inventário+Enviado+pela+Amazon+'!$C$1:$G$536,5,0))</f>
        <v>6W-7LM6-R1QR</v>
      </c>
      <c r="O326" s="31" t="str">
        <f>IF(M326="","",VLOOKUP(M326,'Estoque FULL '!$A:$D,3,0))</f>
        <v/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38"/>
        <v>0</v>
      </c>
      <c r="W326" s="13"/>
      <c r="X326" s="13"/>
      <c r="Y326" s="13"/>
      <c r="Z326" s="13"/>
      <c r="AA326" s="13"/>
      <c r="AB326" s="13"/>
      <c r="AC326" s="13" t="str">
        <f t="shared" si="140"/>
        <v/>
      </c>
      <c r="AD326" s="13"/>
      <c r="AE326" s="13">
        <v>6.5084400000000002</v>
      </c>
      <c r="AF326" s="13">
        <v>1.1715199999999999</v>
      </c>
      <c r="AG326" s="14"/>
      <c r="AH326" s="14">
        <f t="shared" si="133"/>
        <v>0</v>
      </c>
      <c r="AI326" s="14">
        <f t="shared" si="134"/>
        <v>0</v>
      </c>
      <c r="AJ326" s="14">
        <f t="shared" si="136"/>
        <v>0</v>
      </c>
      <c r="AK326" s="13"/>
      <c r="AL326" s="13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</row>
    <row r="327" spans="1:58" ht="19.5" customHeight="1">
      <c r="A327" s="44" t="s">
        <v>802</v>
      </c>
      <c r="B327" s="44"/>
      <c r="C327" s="44"/>
      <c r="D327" s="44"/>
      <c r="E327" s="38">
        <f t="shared" si="141"/>
        <v>435</v>
      </c>
      <c r="F327" s="124">
        <v>435</v>
      </c>
      <c r="G327" s="13"/>
      <c r="H327" s="25"/>
      <c r="I327" s="26">
        <f t="shared" si="139"/>
        <v>0</v>
      </c>
      <c r="J327" s="27"/>
      <c r="K327" s="28"/>
      <c r="L327" s="29"/>
      <c r="M327" s="30" t="s">
        <v>3078</v>
      </c>
      <c r="N327" s="30" t="str">
        <f>IF(K327="","",VLOOKUP(K327,'Inventário+Enviado+pela+Amazon+'!$C$1:$G$536,5,0))</f>
        <v/>
      </c>
      <c r="O327" s="31" t="str">
        <f>IF(M327="","",VLOOKUP(M327,'Estoque FULL '!$A:$D,3,0))</f>
        <v>QNFD70243</v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38"/>
        <v>435</v>
      </c>
      <c r="W327" s="13"/>
      <c r="X327" s="13"/>
      <c r="Y327" s="13"/>
      <c r="Z327" s="13"/>
      <c r="AA327" s="13"/>
      <c r="AB327" s="13"/>
      <c r="AC327" s="13" t="str">
        <f t="shared" si="140"/>
        <v/>
      </c>
      <c r="AD327" s="13"/>
      <c r="AE327" s="13">
        <v>6.5084400000000002</v>
      </c>
      <c r="AF327" s="13">
        <v>1.1715199999999999</v>
      </c>
      <c r="AG327" s="14"/>
      <c r="AH327" s="14">
        <f t="shared" si="133"/>
        <v>2831.1714000000002</v>
      </c>
      <c r="AI327" s="14">
        <f t="shared" si="134"/>
        <v>509.61119999999994</v>
      </c>
      <c r="AJ327" s="14">
        <f t="shared" si="136"/>
        <v>0</v>
      </c>
      <c r="AK327" s="13" t="s">
        <v>803</v>
      </c>
      <c r="AL327" s="13" t="s">
        <v>804</v>
      </c>
      <c r="AM327" s="20">
        <v>39269090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</row>
    <row r="328" spans="1:58" ht="19.5" customHeight="1">
      <c r="A328" s="44" t="s">
        <v>805</v>
      </c>
      <c r="B328" s="44"/>
      <c r="C328" s="44"/>
      <c r="D328" s="44"/>
      <c r="E328" s="38">
        <f t="shared" si="141"/>
        <v>0</v>
      </c>
      <c r="F328" s="124"/>
      <c r="G328" s="13"/>
      <c r="H328" s="25"/>
      <c r="I328" s="26">
        <f t="shared" si="139"/>
        <v>0</v>
      </c>
      <c r="J328" s="27"/>
      <c r="K328" s="28" t="s">
        <v>806</v>
      </c>
      <c r="L328" s="29"/>
      <c r="M328" s="30" t="s">
        <v>3160</v>
      </c>
      <c r="N328" s="30" t="str">
        <f>IF(K328="","",VLOOKUP(K328,'Inventário+Enviado+pela+Amazon+'!$C$1:$G$536,5,0))</f>
        <v>RQ-1LTW-KIZN</v>
      </c>
      <c r="O328" s="31" t="e">
        <f>IF(M328="","",VLOOKUP(M328,'Estoque FULL '!$A:$D,3,0))</f>
        <v>#N/A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38"/>
        <v>0</v>
      </c>
      <c r="W328" s="13"/>
      <c r="X328" s="13"/>
      <c r="Y328" s="13"/>
      <c r="Z328" s="13"/>
      <c r="AA328" s="13"/>
      <c r="AB328" s="13"/>
      <c r="AC328" s="13" t="str">
        <f t="shared" si="140"/>
        <v/>
      </c>
      <c r="AD328" s="13"/>
      <c r="AE328" s="13">
        <v>6.5084400000000002</v>
      </c>
      <c r="AF328" s="13">
        <v>1.1715199999999999</v>
      </c>
      <c r="AG328" s="14"/>
      <c r="AH328" s="14">
        <f t="shared" si="133"/>
        <v>0</v>
      </c>
      <c r="AI328" s="14">
        <f t="shared" si="134"/>
        <v>0</v>
      </c>
      <c r="AJ328" s="14">
        <f t="shared" si="136"/>
        <v>0</v>
      </c>
      <c r="AK328" s="13" t="s">
        <v>803</v>
      </c>
      <c r="AL328" s="13" t="s">
        <v>804</v>
      </c>
      <c r="AM328" s="20">
        <v>39269090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</row>
    <row r="329" spans="1:58" ht="19.5" customHeight="1">
      <c r="A329" s="44" t="s">
        <v>807</v>
      </c>
      <c r="B329" s="44"/>
      <c r="C329" s="44"/>
      <c r="D329" s="44"/>
      <c r="E329" s="38">
        <f t="shared" si="141"/>
        <v>15</v>
      </c>
      <c r="F329" s="24">
        <v>15</v>
      </c>
      <c r="G329" s="13"/>
      <c r="H329" s="25"/>
      <c r="I329" s="26">
        <f t="shared" si="139"/>
        <v>0</v>
      </c>
      <c r="J329" s="45" t="s">
        <v>792</v>
      </c>
      <c r="K329" s="28" t="s">
        <v>808</v>
      </c>
      <c r="L329" s="29"/>
      <c r="M329" s="30" t="s">
        <v>3030</v>
      </c>
      <c r="N329" s="30" t="str">
        <f>IF(K329="","",VLOOKUP(K329,'Inventário+Enviado+pela+Amazon+'!$C$1:$G$536,5,0))</f>
        <v>OU-7XUW-RFTL</v>
      </c>
      <c r="O329" s="31"/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38"/>
        <v>15</v>
      </c>
      <c r="W329" s="13">
        <f>V329*X329</f>
        <v>140.1</v>
      </c>
      <c r="X329" s="13">
        <v>9.34</v>
      </c>
      <c r="Y329" s="13">
        <v>1.6817</v>
      </c>
      <c r="Z329" s="13">
        <f>Y329*V329</f>
        <v>25.2255</v>
      </c>
      <c r="AA329" s="13"/>
      <c r="AB329" s="13"/>
      <c r="AC329" s="13" t="str">
        <f t="shared" si="140"/>
        <v/>
      </c>
      <c r="AD329" s="13"/>
      <c r="AE329" s="13">
        <v>9.9908041237113405</v>
      </c>
      <c r="AF329" s="13">
        <v>1.6817319587628865</v>
      </c>
      <c r="AG329" s="153">
        <v>0.62</v>
      </c>
      <c r="AH329" s="14">
        <f t="shared" si="133"/>
        <v>149.86206185567011</v>
      </c>
      <c r="AI329" s="14">
        <f t="shared" si="134"/>
        <v>25.225979381443299</v>
      </c>
      <c r="AJ329" s="14">
        <f t="shared" si="136"/>
        <v>9.3000000000000007</v>
      </c>
      <c r="AK329" s="106" t="s">
        <v>715</v>
      </c>
      <c r="AL329" s="13" t="s">
        <v>794</v>
      </c>
      <c r="AM329" s="20">
        <v>39269090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</row>
    <row r="330" spans="1:58" ht="19.5" customHeight="1">
      <c r="A330" s="44" t="s">
        <v>809</v>
      </c>
      <c r="B330" s="44"/>
      <c r="C330" s="44"/>
      <c r="D330" s="44"/>
      <c r="E330" s="38">
        <f t="shared" si="141"/>
        <v>28</v>
      </c>
      <c r="F330" s="24">
        <v>28</v>
      </c>
      <c r="G330" s="13"/>
      <c r="H330" s="25"/>
      <c r="I330" s="26">
        <f t="shared" si="139"/>
        <v>0</v>
      </c>
      <c r="J330" s="45" t="s">
        <v>792</v>
      </c>
      <c r="K330" s="28" t="s">
        <v>810</v>
      </c>
      <c r="L330" s="29"/>
      <c r="M330" s="30" t="s">
        <v>3030</v>
      </c>
      <c r="N330" s="30" t="str">
        <f>IF(K330="","",VLOOKUP(K330,'Inventário+Enviado+pela+Amazon+'!$C$1:$G$536,5,0))</f>
        <v>4U-JDF4-QNDE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38"/>
        <v>28</v>
      </c>
      <c r="W330" s="13"/>
      <c r="X330" s="13"/>
      <c r="Y330" s="13"/>
      <c r="Z330" s="13"/>
      <c r="AA330" s="13"/>
      <c r="AB330" s="13"/>
      <c r="AC330" s="13" t="str">
        <f t="shared" si="140"/>
        <v/>
      </c>
      <c r="AD330" s="13"/>
      <c r="AE330" s="13"/>
      <c r="AF330" s="13"/>
      <c r="AG330" s="14"/>
      <c r="AH330" s="14">
        <f t="shared" si="133"/>
        <v>0</v>
      </c>
      <c r="AI330" s="14">
        <f t="shared" si="134"/>
        <v>0</v>
      </c>
      <c r="AJ330" s="14">
        <f t="shared" si="136"/>
        <v>0</v>
      </c>
      <c r="AK330" s="13"/>
      <c r="AL330" s="13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</row>
    <row r="331" spans="1:58" ht="19.5" customHeight="1">
      <c r="A331" s="44" t="s">
        <v>811</v>
      </c>
      <c r="B331" s="44"/>
      <c r="C331" s="44"/>
      <c r="D331" s="44"/>
      <c r="E331" s="38">
        <f t="shared" si="141"/>
        <v>0</v>
      </c>
      <c r="F331" s="24"/>
      <c r="G331" s="13"/>
      <c r="H331" s="25"/>
      <c r="I331" s="26">
        <f t="shared" si="139"/>
        <v>0</v>
      </c>
      <c r="J331" s="27"/>
      <c r="K331" s="28"/>
      <c r="L331" s="29"/>
      <c r="M331" s="30"/>
      <c r="N331" s="30" t="str">
        <f>IF(K331="","",VLOOKUP(K331,'Inventário+Enviado+pela+Amazon+'!$C$1:$G$536,5,0))</f>
        <v/>
      </c>
      <c r="O331" s="31" t="str">
        <f>IF(M331="","",VLOOKUP(M331,'Estoque FULL '!$A:$D,3,0))</f>
        <v/>
      </c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38"/>
        <v>0</v>
      </c>
      <c r="W331" s="13">
        <f t="shared" ref="W331:W355" si="144">V331*X331</f>
        <v>0</v>
      </c>
      <c r="X331" s="13"/>
      <c r="Y331" s="13"/>
      <c r="Z331" s="13">
        <f t="shared" ref="Z331:Z355" si="145">Y331*V331</f>
        <v>0</v>
      </c>
      <c r="AA331" s="13"/>
      <c r="AB331" s="13"/>
      <c r="AC331" s="13" t="str">
        <f t="shared" si="140"/>
        <v/>
      </c>
      <c r="AD331" s="13"/>
      <c r="AE331" s="13"/>
      <c r="AF331" s="13"/>
      <c r="AG331" s="14"/>
      <c r="AH331" s="14">
        <f t="shared" si="133"/>
        <v>0</v>
      </c>
      <c r="AI331" s="14">
        <f t="shared" si="134"/>
        <v>0</v>
      </c>
      <c r="AJ331" s="14">
        <f t="shared" si="136"/>
        <v>0</v>
      </c>
      <c r="AK331" s="13"/>
      <c r="AL331" s="13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</row>
    <row r="332" spans="1:58" ht="19.5" customHeight="1">
      <c r="A332" s="22" t="s">
        <v>812</v>
      </c>
      <c r="B332" s="22" t="s">
        <v>813</v>
      </c>
      <c r="C332" s="22"/>
      <c r="D332" s="22"/>
      <c r="E332" s="38">
        <f t="shared" si="141"/>
        <v>40</v>
      </c>
      <c r="F332" s="24">
        <v>40</v>
      </c>
      <c r="G332" s="13"/>
      <c r="H332" s="25"/>
      <c r="I332" s="26">
        <f t="shared" si="139"/>
        <v>0</v>
      </c>
      <c r="J332" s="45" t="s">
        <v>814</v>
      </c>
      <c r="K332" s="28"/>
      <c r="L332" s="29"/>
      <c r="M332" t="s">
        <v>3177</v>
      </c>
      <c r="N332" s="30" t="str">
        <f>IF(K332="","",VLOOKUP(K332,'Inventário+Enviado+pela+Amazon+'!$C$1:$G$536,5,0))</f>
        <v/>
      </c>
      <c r="O332" s="31" t="str">
        <f>IF(M334="","",VLOOKUP(M334,'Estoque FULL '!$A:$D,3,0))</f>
        <v>XKLV98097</v>
      </c>
      <c r="P332" s="117"/>
      <c r="Q332" s="117"/>
      <c r="R332" s="117"/>
      <c r="S332" s="32">
        <f>IFERROR(IF(M334&lt;&gt;"",VLOOKUP(M334,'Estoque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38"/>
        <v>40</v>
      </c>
      <c r="W332" s="13">
        <f t="shared" si="144"/>
        <v>373.6</v>
      </c>
      <c r="X332" s="13">
        <v>9.34</v>
      </c>
      <c r="Y332" s="13">
        <v>1.6817</v>
      </c>
      <c r="Z332" s="13">
        <f t="shared" si="145"/>
        <v>67.268000000000001</v>
      </c>
      <c r="AA332" s="13"/>
      <c r="AB332" s="13"/>
      <c r="AC332" s="13" t="str">
        <f t="shared" si="140"/>
        <v/>
      </c>
      <c r="AD332" s="13"/>
      <c r="AE332" s="13">
        <v>9.9898775510204096</v>
      </c>
      <c r="AF332" s="13">
        <v>1.6815714285714287</v>
      </c>
      <c r="AG332" s="14">
        <v>0.62</v>
      </c>
      <c r="AH332" s="14">
        <f t="shared" si="133"/>
        <v>399.59510204081641</v>
      </c>
      <c r="AI332" s="14">
        <f t="shared" si="134"/>
        <v>67.262857142857143</v>
      </c>
      <c r="AJ332" s="14">
        <f t="shared" si="136"/>
        <v>24.8</v>
      </c>
      <c r="AK332" s="13" t="s">
        <v>715</v>
      </c>
      <c r="AL332" s="13" t="s">
        <v>794</v>
      </c>
      <c r="AM332" s="20">
        <v>39269090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</row>
    <row r="333" spans="1:58" ht="19.5" customHeight="1">
      <c r="A333" s="44" t="s">
        <v>815</v>
      </c>
      <c r="B333" s="44"/>
      <c r="C333" s="44"/>
      <c r="D333" s="44"/>
      <c r="E333" s="38">
        <f t="shared" si="141"/>
        <v>73</v>
      </c>
      <c r="F333" s="24">
        <v>73</v>
      </c>
      <c r="G333" s="13"/>
      <c r="H333" s="25"/>
      <c r="I333" s="26">
        <f t="shared" si="139"/>
        <v>0</v>
      </c>
      <c r="J333" s="45" t="s">
        <v>814</v>
      </c>
      <c r="K333" s="28"/>
      <c r="L333" s="29"/>
      <c r="M333" s="30" t="s">
        <v>816</v>
      </c>
      <c r="N333" s="30" t="str">
        <f>IF(K333="","",VLOOKUP(K333,'Inventário+Enviado+pela+Amazon+'!$C$1:$G$536,5,0))</f>
        <v/>
      </c>
      <c r="O333" s="31" t="e">
        <f>IF(M333="","",VLOOKUP(M333,'Estoque FULL '!$A:$D,3,0))</f>
        <v>#N/A</v>
      </c>
      <c r="P333" s="117"/>
      <c r="Q333" s="117"/>
      <c r="R333" s="117"/>
      <c r="S333" s="32">
        <f>IFERROR(IF(M333&lt;&gt;"",VLOOKUP(M333,'Estoque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38"/>
        <v>73</v>
      </c>
      <c r="W333" s="13">
        <f t="shared" si="144"/>
        <v>681.81999999999994</v>
      </c>
      <c r="X333" s="13">
        <v>9.34</v>
      </c>
      <c r="Y333" s="13">
        <v>1.6817</v>
      </c>
      <c r="Z333" s="13">
        <f t="shared" si="145"/>
        <v>122.7641</v>
      </c>
      <c r="AA333" s="13"/>
      <c r="AB333" s="13"/>
      <c r="AC333" s="13" t="str">
        <f t="shared" si="140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4">
        <f t="shared" si="133"/>
        <v>729.26106122448994</v>
      </c>
      <c r="AI333" s="14">
        <f t="shared" si="134"/>
        <v>122.7547142857143</v>
      </c>
      <c r="AJ333" s="14">
        <f t="shared" si="136"/>
        <v>45.26</v>
      </c>
      <c r="AK333" s="13" t="s">
        <v>715</v>
      </c>
      <c r="AL333" s="13" t="s">
        <v>794</v>
      </c>
      <c r="AM333" s="20">
        <v>39269090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</row>
    <row r="334" spans="1:58" ht="19.5" customHeight="1">
      <c r="A334" s="44" t="s">
        <v>817</v>
      </c>
      <c r="B334" s="44"/>
      <c r="C334" s="44"/>
      <c r="D334" s="44"/>
      <c r="E334" s="38">
        <f t="shared" si="141"/>
        <v>64</v>
      </c>
      <c r="F334" s="24">
        <v>64</v>
      </c>
      <c r="G334" s="13"/>
      <c r="H334" s="25"/>
      <c r="I334" s="26">
        <f t="shared" si="139"/>
        <v>0</v>
      </c>
      <c r="J334" s="45" t="s">
        <v>814</v>
      </c>
      <c r="K334" s="28"/>
      <c r="L334" s="29"/>
      <c r="M334" s="30" t="s">
        <v>2998</v>
      </c>
      <c r="N334" s="30" t="str">
        <f>IF(K334="","",VLOOKUP(K334,'Inventário+Enviado+pela+Amazon+'!$C$1:$G$536,5,0))</f>
        <v/>
      </c>
      <c r="O334" s="31" t="e">
        <f>IF(#REF!="","",VLOOKUP(#REF!,'Estoque FULL '!$A:$D,3,0))</f>
        <v>#REF!</v>
      </c>
      <c r="P334" s="117"/>
      <c r="Q334" s="117"/>
      <c r="R334" s="117"/>
      <c r="S334" s="32">
        <f>IFERROR(IF(#REF!&lt;&gt;"",VLOOKUP(#REF!,'Estoque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38"/>
        <v>64</v>
      </c>
      <c r="W334" s="13">
        <f t="shared" si="144"/>
        <v>597.76</v>
      </c>
      <c r="X334" s="13">
        <v>9.34</v>
      </c>
      <c r="Y334" s="13">
        <v>1.6817</v>
      </c>
      <c r="Z334" s="13">
        <f t="shared" si="145"/>
        <v>107.6288</v>
      </c>
      <c r="AA334" s="13"/>
      <c r="AB334" s="13"/>
      <c r="AC334" s="13" t="str">
        <f t="shared" si="140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4">
        <f t="shared" si="133"/>
        <v>639.35216326530622</v>
      </c>
      <c r="AI334" s="14">
        <f t="shared" si="134"/>
        <v>107.62057142857144</v>
      </c>
      <c r="AJ334" s="14">
        <f t="shared" si="136"/>
        <v>39.68</v>
      </c>
      <c r="AK334" s="13" t="s">
        <v>715</v>
      </c>
      <c r="AL334" s="13" t="s">
        <v>794</v>
      </c>
      <c r="AM334" s="20">
        <v>39269090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</row>
    <row r="335" spans="1:58" ht="19.5" customHeight="1">
      <c r="A335" s="44" t="s">
        <v>818</v>
      </c>
      <c r="B335" s="44"/>
      <c r="C335" s="44"/>
      <c r="D335" s="44"/>
      <c r="E335" s="38">
        <f t="shared" si="141"/>
        <v>3</v>
      </c>
      <c r="F335" s="24">
        <v>3</v>
      </c>
      <c r="G335" s="13"/>
      <c r="H335" s="25"/>
      <c r="I335" s="26">
        <f t="shared" si="139"/>
        <v>0</v>
      </c>
      <c r="J335" s="45" t="s">
        <v>814</v>
      </c>
      <c r="K335" s="28"/>
      <c r="L335" s="40">
        <v>7898722575127</v>
      </c>
      <c r="M335" s="41" t="s">
        <v>819</v>
      </c>
      <c r="N335" s="30" t="str">
        <f>IF(K335="","",VLOOKUP(K335,'Inventário+Enviado+pela+Amazon+'!$C$1:$G$536,5,0))</f>
        <v/>
      </c>
      <c r="O335" s="31" t="str">
        <f>IF(M335="","",VLOOKUP(M335,'Estoque FULL '!$A:$D,3,0))</f>
        <v>PZJI78321</v>
      </c>
      <c r="P335" s="40"/>
      <c r="Q335" s="40"/>
      <c r="R335" s="40"/>
      <c r="S335" s="32">
        <f>IFERROR(IF(M335&lt;&gt;"",VLOOKUP(M335,'Estoque FULL '!$A:$D,4,0),0),0)</f>
        <v>0</v>
      </c>
      <c r="T335" s="33">
        <f>IFERROR(VLOOKUP(K335,'Inventário+Enviado+pela+Amazon+'!$C$1:$F$510,4,0),0)</f>
        <v>0</v>
      </c>
      <c r="U335" s="34"/>
      <c r="V335" s="42">
        <f t="shared" si="138"/>
        <v>3</v>
      </c>
      <c r="W335" s="13">
        <f t="shared" si="144"/>
        <v>28.02</v>
      </c>
      <c r="X335" s="13">
        <v>9.34</v>
      </c>
      <c r="Y335" s="13">
        <v>1.6817</v>
      </c>
      <c r="Z335" s="13">
        <f t="shared" si="145"/>
        <v>5.0450999999999997</v>
      </c>
      <c r="AA335" s="13"/>
      <c r="AB335" s="13"/>
      <c r="AC335" s="13" t="str">
        <f t="shared" si="140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4">
        <f t="shared" si="133"/>
        <v>29.969632653061229</v>
      </c>
      <c r="AI335" s="14">
        <f t="shared" si="134"/>
        <v>5.0447142857142859</v>
      </c>
      <c r="AJ335" s="14">
        <f t="shared" si="136"/>
        <v>1.8599999999999999</v>
      </c>
      <c r="AK335" s="13" t="s">
        <v>715</v>
      </c>
      <c r="AL335" s="13" t="s">
        <v>794</v>
      </c>
      <c r="AM335" s="20">
        <v>39269090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</row>
    <row r="336" spans="1:58" ht="19.5" customHeight="1">
      <c r="A336" s="44" t="s">
        <v>811</v>
      </c>
      <c r="B336" s="44"/>
      <c r="C336" s="44"/>
      <c r="D336" s="44"/>
      <c r="E336" s="38">
        <f t="shared" si="141"/>
        <v>0</v>
      </c>
      <c r="F336" s="24"/>
      <c r="G336" s="13"/>
      <c r="H336" s="25"/>
      <c r="I336" s="26">
        <f t="shared" si="139"/>
        <v>0</v>
      </c>
      <c r="J336" s="27"/>
      <c r="K336" s="28"/>
      <c r="L336" s="29"/>
      <c r="M336" s="30"/>
      <c r="N336" s="30" t="str">
        <f>IF(K336="","",VLOOKUP(K336,'Inventário+Enviado+pela+Amazon+'!$C$1:$G$536,5,0))</f>
        <v/>
      </c>
      <c r="O336" s="31" t="str">
        <f>IF(M336="","",VLOOKUP(M336,'Estoque FULL '!$A:$D,3,0))</f>
        <v/>
      </c>
      <c r="P336" s="117"/>
      <c r="Q336" s="117"/>
      <c r="R336" s="117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35">
        <f t="shared" si="138"/>
        <v>0</v>
      </c>
      <c r="W336" s="13">
        <f t="shared" si="144"/>
        <v>0</v>
      </c>
      <c r="X336" s="13"/>
      <c r="Y336" s="13"/>
      <c r="Z336" s="13">
        <f t="shared" si="145"/>
        <v>0</v>
      </c>
      <c r="AA336" s="13"/>
      <c r="AB336" s="13"/>
      <c r="AC336" s="13" t="str">
        <f t="shared" si="140"/>
        <v/>
      </c>
      <c r="AD336" s="13"/>
      <c r="AE336" s="13"/>
      <c r="AF336" s="13"/>
      <c r="AG336" s="14"/>
      <c r="AH336" s="14">
        <f t="shared" si="133"/>
        <v>0</v>
      </c>
      <c r="AI336" s="14">
        <f t="shared" si="134"/>
        <v>0</v>
      </c>
      <c r="AJ336" s="14">
        <f t="shared" si="136"/>
        <v>0</v>
      </c>
      <c r="AK336" s="13"/>
      <c r="AL336" s="13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</row>
    <row r="337" spans="1:58" ht="19.5" customHeight="1">
      <c r="A337" s="22" t="s">
        <v>820</v>
      </c>
      <c r="B337" s="22" t="s">
        <v>821</v>
      </c>
      <c r="C337" s="22"/>
      <c r="D337" s="22"/>
      <c r="E337" s="38">
        <f t="shared" si="141"/>
        <v>34</v>
      </c>
      <c r="F337" s="24">
        <v>34</v>
      </c>
      <c r="G337" s="13"/>
      <c r="H337" s="25"/>
      <c r="I337" s="26">
        <f t="shared" si="139"/>
        <v>0</v>
      </c>
      <c r="J337" s="45" t="s">
        <v>822</v>
      </c>
      <c r="K337" s="28"/>
      <c r="L337" s="29"/>
      <c r="M337" s="30" t="s">
        <v>823</v>
      </c>
      <c r="N337" s="30" t="str">
        <f>IF(K337="","",VLOOKUP(K337,'Inventário+Enviado+pela+Amazon+'!$C$1:$G$536,5,0))</f>
        <v/>
      </c>
      <c r="O337" s="31" t="e">
        <f>IF(M323="","",VLOOKUP(M323,'Estoque FULL '!$A:$D,3,0))</f>
        <v>#N/A</v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38"/>
        <v>34</v>
      </c>
      <c r="W337" s="13">
        <f t="shared" si="144"/>
        <v>317.56</v>
      </c>
      <c r="X337" s="13">
        <v>9.34</v>
      </c>
      <c r="Y337" s="13">
        <v>1.6817</v>
      </c>
      <c r="Z337" s="13">
        <f t="shared" si="145"/>
        <v>57.177799999999998</v>
      </c>
      <c r="AA337" s="13"/>
      <c r="AB337" s="13"/>
      <c r="AC337" s="13" t="str">
        <f t="shared" si="140"/>
        <v/>
      </c>
      <c r="AD337" s="13"/>
      <c r="AE337" s="13">
        <v>9.9898775510204096</v>
      </c>
      <c r="AF337" s="13">
        <v>1.6815714285714287</v>
      </c>
      <c r="AG337" s="14">
        <v>0.62</v>
      </c>
      <c r="AH337" s="14">
        <f t="shared" si="133"/>
        <v>339.65583673469393</v>
      </c>
      <c r="AI337" s="14">
        <f t="shared" si="134"/>
        <v>57.173428571428573</v>
      </c>
      <c r="AJ337" s="14">
        <f t="shared" si="136"/>
        <v>21.08</v>
      </c>
      <c r="AK337" s="13" t="s">
        <v>715</v>
      </c>
      <c r="AL337" s="13" t="s">
        <v>794</v>
      </c>
      <c r="AM337" s="20">
        <v>39269090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</row>
    <row r="338" spans="1:58" ht="19.5" customHeight="1">
      <c r="A338" s="44" t="s">
        <v>824</v>
      </c>
      <c r="B338" s="44"/>
      <c r="C338" s="44"/>
      <c r="D338" s="44"/>
      <c r="E338" s="38">
        <f t="shared" si="141"/>
        <v>117</v>
      </c>
      <c r="F338" s="24">
        <v>117</v>
      </c>
      <c r="G338" s="13"/>
      <c r="H338" s="25"/>
      <c r="I338" s="26">
        <f t="shared" si="139"/>
        <v>0</v>
      </c>
      <c r="J338" s="45" t="s">
        <v>822</v>
      </c>
      <c r="K338" s="28" t="s">
        <v>825</v>
      </c>
      <c r="L338" s="29"/>
      <c r="M338" s="30" t="s">
        <v>826</v>
      </c>
      <c r="N338" s="30" t="str">
        <f>IF(K338="","",VLOOKUP(K338,'Inventário+Enviado+pela+Amazon+'!$C$1:$G$536,5,0))</f>
        <v>CK-UBU1-8NKM</v>
      </c>
      <c r="O338" s="31" t="e">
        <f>IF(M338="","",VLOOKUP(M338,'Estoque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8</v>
      </c>
      <c r="U338" s="34"/>
      <c r="V338" s="35">
        <f t="shared" si="138"/>
        <v>125</v>
      </c>
      <c r="W338" s="13">
        <f t="shared" si="144"/>
        <v>1167.5</v>
      </c>
      <c r="X338" s="13">
        <v>9.34</v>
      </c>
      <c r="Y338" s="13">
        <v>1.6817</v>
      </c>
      <c r="Z338" s="13">
        <f t="shared" si="145"/>
        <v>210.21250000000001</v>
      </c>
      <c r="AA338" s="13"/>
      <c r="AB338" s="13"/>
      <c r="AC338" s="13" t="str">
        <f t="shared" si="140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4">
        <f t="shared" si="133"/>
        <v>1248.7346938775513</v>
      </c>
      <c r="AI338" s="14">
        <f t="shared" si="134"/>
        <v>210.19642857142858</v>
      </c>
      <c r="AJ338" s="14">
        <f t="shared" si="136"/>
        <v>77.5</v>
      </c>
      <c r="AK338" s="13" t="s">
        <v>715</v>
      </c>
      <c r="AL338" s="13" t="s">
        <v>794</v>
      </c>
      <c r="AM338" s="20">
        <v>39269090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</row>
    <row r="339" spans="1:58" ht="19.5" customHeight="1">
      <c r="A339" s="44" t="s">
        <v>827</v>
      </c>
      <c r="B339" s="44"/>
      <c r="C339" s="44"/>
      <c r="D339" s="44"/>
      <c r="E339" s="38">
        <f t="shared" si="141"/>
        <v>25</v>
      </c>
      <c r="F339" s="24">
        <v>25</v>
      </c>
      <c r="G339" s="13"/>
      <c r="H339" s="25"/>
      <c r="I339" s="26">
        <f t="shared" si="139"/>
        <v>0</v>
      </c>
      <c r="J339" s="45" t="s">
        <v>822</v>
      </c>
      <c r="K339" s="28" t="s">
        <v>828</v>
      </c>
      <c r="L339" s="29"/>
      <c r="M339" s="30" t="s">
        <v>3070</v>
      </c>
      <c r="N339" s="30" t="str">
        <f>IF(K339="","",VLOOKUP(K339,'Inventário+Enviado+pela+Amazon+'!$C$1:$G$536,5,0))</f>
        <v>B9-O6U0-19FH</v>
      </c>
      <c r="O339" s="31" t="str">
        <f>IF(M339="","",VLOOKUP(M339,'Estoque FULL '!$A:$D,3,0))</f>
        <v>KLER95581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0</v>
      </c>
      <c r="U339" s="34"/>
      <c r="V339" s="35">
        <f t="shared" si="138"/>
        <v>25</v>
      </c>
      <c r="W339" s="13">
        <f t="shared" si="144"/>
        <v>233.5</v>
      </c>
      <c r="X339" s="13">
        <v>9.34</v>
      </c>
      <c r="Y339" s="13">
        <v>1.6817</v>
      </c>
      <c r="Z339" s="13">
        <f t="shared" si="145"/>
        <v>42.042499999999997</v>
      </c>
      <c r="AA339" s="13"/>
      <c r="AB339" s="13"/>
      <c r="AC339" s="13" t="str">
        <f t="shared" si="140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4">
        <f t="shared" si="133"/>
        <v>249.74693877551024</v>
      </c>
      <c r="AI339" s="14">
        <f t="shared" si="134"/>
        <v>42.039285714285718</v>
      </c>
      <c r="AJ339" s="14">
        <f t="shared" si="136"/>
        <v>15.5</v>
      </c>
      <c r="AK339" s="13" t="s">
        <v>715</v>
      </c>
      <c r="AL339" s="13" t="s">
        <v>794</v>
      </c>
      <c r="AM339" s="20">
        <v>39269090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</row>
    <row r="340" spans="1:58" ht="19.5" customHeight="1">
      <c r="A340" s="44" t="s">
        <v>829</v>
      </c>
      <c r="B340" s="44"/>
      <c r="C340" s="44"/>
      <c r="D340" s="44"/>
      <c r="E340" s="38">
        <f t="shared" si="141"/>
        <v>0</v>
      </c>
      <c r="F340" s="24"/>
      <c r="G340" s="13"/>
      <c r="H340" s="25"/>
      <c r="I340" s="26">
        <f t="shared" si="139"/>
        <v>0</v>
      </c>
      <c r="J340" s="27"/>
      <c r="K340" s="28" t="s">
        <v>830</v>
      </c>
      <c r="L340" s="40">
        <v>7898722574458</v>
      </c>
      <c r="M340" s="41" t="s">
        <v>831</v>
      </c>
      <c r="N340" s="30" t="str">
        <f>IF(K340="","",VLOOKUP(K340,'Inventário+Enviado+pela+Amazon+'!$C$1:$G$536,5,0))</f>
        <v>M8-73HE-TKKS</v>
      </c>
      <c r="O340" s="31" t="str">
        <f>IF(M340="","",VLOOKUP(M340,'Estoque FULL '!$A:$D,3,0))</f>
        <v>XHOC78949</v>
      </c>
      <c r="P340" s="40"/>
      <c r="Q340" s="40"/>
      <c r="R340" s="40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42">
        <f t="shared" si="138"/>
        <v>0</v>
      </c>
      <c r="W340" s="13">
        <f t="shared" si="144"/>
        <v>0</v>
      </c>
      <c r="X340" s="13">
        <v>9.34</v>
      </c>
      <c r="Y340" s="13">
        <v>1.6817</v>
      </c>
      <c r="Z340" s="13">
        <f t="shared" si="145"/>
        <v>0</v>
      </c>
      <c r="AA340" s="13"/>
      <c r="AB340" s="13"/>
      <c r="AC340" s="13" t="str">
        <f t="shared" si="140"/>
        <v/>
      </c>
      <c r="AD340" s="13"/>
      <c r="AE340" s="13"/>
      <c r="AF340" s="13"/>
      <c r="AG340" s="14"/>
      <c r="AH340" s="14">
        <f t="shared" si="133"/>
        <v>0</v>
      </c>
      <c r="AI340" s="14">
        <f t="shared" si="134"/>
        <v>0</v>
      </c>
      <c r="AJ340" s="14">
        <f t="shared" si="136"/>
        <v>0</v>
      </c>
      <c r="AK340" s="13"/>
      <c r="AL340" s="13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</row>
    <row r="341" spans="1:58" ht="19.5" customHeight="1">
      <c r="A341" s="44"/>
      <c r="B341" s="44"/>
      <c r="C341" s="44"/>
      <c r="D341" s="44"/>
      <c r="E341" s="38">
        <f t="shared" si="141"/>
        <v>0</v>
      </c>
      <c r="F341" s="24"/>
      <c r="G341" s="13"/>
      <c r="H341" s="25"/>
      <c r="I341" s="26">
        <f t="shared" si="139"/>
        <v>0</v>
      </c>
      <c r="J341" s="27"/>
      <c r="K341" s="28"/>
      <c r="L341" s="29"/>
      <c r="M341" s="30"/>
      <c r="N341" s="30" t="str">
        <f>IF(K341="","",VLOOKUP(K341,'Inventário+Enviado+pela+Amazon+'!$C$1:$G$536,5,0))</f>
        <v/>
      </c>
      <c r="O341" s="31" t="str">
        <f>IF(M341="","",VLOOKUP(M341,'Estoque FULL '!$A:$D,3,0))</f>
        <v/>
      </c>
      <c r="P341" s="117"/>
      <c r="Q341" s="117"/>
      <c r="R341" s="117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35">
        <f t="shared" si="138"/>
        <v>0</v>
      </c>
      <c r="W341" s="13">
        <f t="shared" si="144"/>
        <v>0</v>
      </c>
      <c r="X341" s="13"/>
      <c r="Y341" s="13"/>
      <c r="Z341" s="13">
        <f t="shared" si="145"/>
        <v>0</v>
      </c>
      <c r="AA341" s="13"/>
      <c r="AB341" s="13"/>
      <c r="AC341" s="13" t="str">
        <f t="shared" si="140"/>
        <v/>
      </c>
      <c r="AD341" s="13"/>
      <c r="AE341" s="13"/>
      <c r="AF341" s="13"/>
      <c r="AG341" s="14"/>
      <c r="AH341" s="14">
        <f t="shared" si="133"/>
        <v>0</v>
      </c>
      <c r="AI341" s="14">
        <f t="shared" si="134"/>
        <v>0</v>
      </c>
      <c r="AJ341" s="14">
        <f t="shared" si="136"/>
        <v>0</v>
      </c>
      <c r="AK341" s="13"/>
      <c r="AL341" s="13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</row>
    <row r="342" spans="1:58" ht="19.5" customHeight="1">
      <c r="A342" s="44"/>
      <c r="B342" s="44" t="s">
        <v>832</v>
      </c>
      <c r="C342" s="44"/>
      <c r="D342" s="44"/>
      <c r="E342" s="38">
        <f t="shared" si="141"/>
        <v>0</v>
      </c>
      <c r="F342" s="24"/>
      <c r="G342" s="13"/>
      <c r="H342" s="25"/>
      <c r="I342" s="26">
        <f t="shared" si="139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38"/>
        <v>0</v>
      </c>
      <c r="W342" s="13">
        <f t="shared" si="144"/>
        <v>0</v>
      </c>
      <c r="X342" s="13">
        <v>10.59</v>
      </c>
      <c r="Y342" s="13">
        <v>2.35</v>
      </c>
      <c r="Z342" s="13">
        <f t="shared" si="145"/>
        <v>0</v>
      </c>
      <c r="AA342" s="13"/>
      <c r="AB342" s="13"/>
      <c r="AC342" s="13" t="str">
        <f t="shared" si="140"/>
        <v/>
      </c>
      <c r="AD342" s="13"/>
      <c r="AE342" s="13"/>
      <c r="AF342" s="13"/>
      <c r="AG342" s="14"/>
      <c r="AH342" s="14">
        <f t="shared" si="133"/>
        <v>0</v>
      </c>
      <c r="AI342" s="14">
        <f t="shared" si="134"/>
        <v>0</v>
      </c>
      <c r="AJ342" s="14">
        <f t="shared" si="136"/>
        <v>0</v>
      </c>
      <c r="AK342" s="13"/>
      <c r="AL342" s="13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</row>
    <row r="343" spans="1:58" ht="19.5" customHeight="1">
      <c r="A343" s="13"/>
      <c r="B343" s="13"/>
      <c r="C343" s="13"/>
      <c r="D343" s="13"/>
      <c r="E343" s="38">
        <f t="shared" si="141"/>
        <v>0</v>
      </c>
      <c r="F343" s="24"/>
      <c r="G343" s="13"/>
      <c r="H343" s="25"/>
      <c r="I343" s="26">
        <f t="shared" si="139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38"/>
        <v>0</v>
      </c>
      <c r="W343" s="13">
        <f t="shared" si="144"/>
        <v>0</v>
      </c>
      <c r="X343" s="13"/>
      <c r="Y343" s="13"/>
      <c r="Z343" s="13">
        <f t="shared" si="145"/>
        <v>0</v>
      </c>
      <c r="AA343" s="13"/>
      <c r="AB343" s="13"/>
      <c r="AC343" s="13" t="str">
        <f t="shared" si="140"/>
        <v/>
      </c>
      <c r="AD343" s="13"/>
      <c r="AE343" s="13"/>
      <c r="AF343" s="13"/>
      <c r="AG343" s="14"/>
      <c r="AH343" s="14">
        <f t="shared" si="133"/>
        <v>0</v>
      </c>
      <c r="AI343" s="14">
        <f t="shared" si="134"/>
        <v>0</v>
      </c>
      <c r="AJ343" s="14">
        <f t="shared" si="136"/>
        <v>0</v>
      </c>
      <c r="AK343" s="13"/>
      <c r="AL343" s="13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</row>
    <row r="344" spans="1:58" ht="19.5" customHeight="1">
      <c r="A344" s="1"/>
      <c r="B344" s="1"/>
      <c r="C344" s="1"/>
      <c r="D344" s="1"/>
      <c r="E344" s="38">
        <f t="shared" si="141"/>
        <v>0</v>
      </c>
      <c r="F344" s="24"/>
      <c r="G344" s="1"/>
      <c r="H344" s="70"/>
      <c r="I344" s="26">
        <f t="shared" si="139"/>
        <v>0</v>
      </c>
      <c r="J344" s="27"/>
      <c r="K344" s="125"/>
      <c r="L344" s="126"/>
      <c r="M344" s="127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28"/>
      <c r="Q344" s="128"/>
      <c r="R344" s="128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38"/>
        <v>0</v>
      </c>
      <c r="W344" s="13">
        <f t="shared" si="144"/>
        <v>0</v>
      </c>
      <c r="X344" s="13"/>
      <c r="Y344" s="13"/>
      <c r="Z344" s="13">
        <f t="shared" si="145"/>
        <v>0</v>
      </c>
      <c r="AA344" s="13"/>
      <c r="AB344" s="13"/>
      <c r="AC344" s="13" t="str">
        <f t="shared" si="140"/>
        <v/>
      </c>
      <c r="AD344" s="13"/>
      <c r="AE344" s="13"/>
      <c r="AF344" s="13"/>
      <c r="AG344" s="14"/>
      <c r="AH344" s="14">
        <f t="shared" si="133"/>
        <v>0</v>
      </c>
      <c r="AI344" s="14">
        <f t="shared" si="134"/>
        <v>0</v>
      </c>
      <c r="AJ344" s="14">
        <f t="shared" si="136"/>
        <v>0</v>
      </c>
      <c r="AK344" s="13"/>
      <c r="AL344" s="13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</row>
    <row r="345" spans="1:58" ht="19.5" customHeight="1">
      <c r="A345" s="22" t="s">
        <v>833</v>
      </c>
      <c r="B345" s="22" t="s">
        <v>834</v>
      </c>
      <c r="C345" s="22"/>
      <c r="D345" s="22"/>
      <c r="E345" s="38">
        <f t="shared" si="141"/>
        <v>92</v>
      </c>
      <c r="F345" s="24">
        <v>92</v>
      </c>
      <c r="G345" s="13"/>
      <c r="H345" s="25"/>
      <c r="I345" s="26">
        <f t="shared" si="139"/>
        <v>0</v>
      </c>
      <c r="J345" s="45" t="s">
        <v>835</v>
      </c>
      <c r="K345" s="28"/>
      <c r="L345" s="29"/>
      <c r="M345" s="30" t="s">
        <v>836</v>
      </c>
      <c r="N345" s="30" t="str">
        <f>IF(K345="","",VLOOKUP(K345,'Inventário+Enviado+pela+Amazon+'!$C$1:$G$536,5,0))</f>
        <v/>
      </c>
      <c r="O345" s="31" t="str">
        <f>IF(M345="","",VLOOKUP(M345,'Estoque FULL '!$A:$D,3,0))</f>
        <v>KRLF80430</v>
      </c>
      <c r="P345" s="117"/>
      <c r="Q345" s="117"/>
      <c r="R345" s="117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42">
        <f t="shared" si="138"/>
        <v>92</v>
      </c>
      <c r="W345" s="13">
        <f t="shared" si="144"/>
        <v>859.28</v>
      </c>
      <c r="X345" s="13">
        <v>9.34</v>
      </c>
      <c r="Y345" s="13">
        <v>1.6817</v>
      </c>
      <c r="Z345" s="13">
        <f t="shared" si="145"/>
        <v>154.71639999999999</v>
      </c>
      <c r="AA345" s="13"/>
      <c r="AB345" s="13"/>
      <c r="AC345" s="13" t="str">
        <f t="shared" si="140"/>
        <v/>
      </c>
      <c r="AD345" s="13"/>
      <c r="AE345" s="13">
        <v>9.9983541666666689</v>
      </c>
      <c r="AF345" s="13">
        <v>1.6830000000000001</v>
      </c>
      <c r="AG345" s="153">
        <v>0.62</v>
      </c>
      <c r="AH345" s="14">
        <f t="shared" si="133"/>
        <v>919.84858333333352</v>
      </c>
      <c r="AI345" s="14">
        <f t="shared" si="134"/>
        <v>154.83600000000001</v>
      </c>
      <c r="AJ345" s="14">
        <f t="shared" si="136"/>
        <v>57.04</v>
      </c>
      <c r="AK345" s="106" t="s">
        <v>715</v>
      </c>
      <c r="AL345" s="13" t="s">
        <v>794</v>
      </c>
      <c r="AM345" s="20">
        <v>39269090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</row>
    <row r="346" spans="1:58" ht="19.5" customHeight="1">
      <c r="A346" s="44" t="s">
        <v>837</v>
      </c>
      <c r="B346" s="44"/>
      <c r="C346" s="44" t="s">
        <v>334</v>
      </c>
      <c r="D346" s="44"/>
      <c r="E346" s="38">
        <f t="shared" si="141"/>
        <v>0</v>
      </c>
      <c r="F346" s="24">
        <v>0</v>
      </c>
      <c r="G346" s="13"/>
      <c r="H346" s="25"/>
      <c r="I346" s="26">
        <f t="shared" si="139"/>
        <v>0</v>
      </c>
      <c r="J346" s="45" t="s">
        <v>835</v>
      </c>
      <c r="K346" s="28" t="s">
        <v>838</v>
      </c>
      <c r="L346" s="29"/>
      <c r="M346" s="30" t="s">
        <v>839</v>
      </c>
      <c r="N346" s="30" t="str">
        <f>IF(K346="","",VLOOKUP(K346,'Inventário+Enviado+pela+Amazon+'!$C$1:$G$536,5,0))</f>
        <v>1M-U0TL-I3CU</v>
      </c>
      <c r="O346" s="31" t="str">
        <f>IF(M346="","",VLOOKUP(M346,'Estoque FULL '!$A:$D,3,0))</f>
        <v>QUZD81195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8</v>
      </c>
      <c r="U346" s="34"/>
      <c r="V346" s="42">
        <f t="shared" si="138"/>
        <v>8</v>
      </c>
      <c r="W346" s="13">
        <f t="shared" si="144"/>
        <v>74.72</v>
      </c>
      <c r="X346" s="13">
        <v>9.34</v>
      </c>
      <c r="Y346" s="13">
        <v>1.6817</v>
      </c>
      <c r="Z346" s="13">
        <f t="shared" si="145"/>
        <v>13.4536</v>
      </c>
      <c r="AA346" s="13"/>
      <c r="AB346" s="13"/>
      <c r="AC346" s="13" t="str">
        <f t="shared" si="140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4">
        <f t="shared" si="133"/>
        <v>79.986833333333351</v>
      </c>
      <c r="AI346" s="14">
        <f t="shared" si="134"/>
        <v>13.464</v>
      </c>
      <c r="AJ346" s="14">
        <f t="shared" si="136"/>
        <v>4.96</v>
      </c>
      <c r="AK346" s="106" t="s">
        <v>715</v>
      </c>
      <c r="AL346" s="13" t="s">
        <v>794</v>
      </c>
      <c r="AM346" s="20">
        <v>39269090</v>
      </c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</row>
    <row r="347" spans="1:58" ht="19.5" customHeight="1">
      <c r="A347" s="44" t="s">
        <v>840</v>
      </c>
      <c r="B347" s="44"/>
      <c r="C347" s="44"/>
      <c r="D347" s="44"/>
      <c r="E347" s="38">
        <f t="shared" si="141"/>
        <v>0</v>
      </c>
      <c r="F347" s="24">
        <v>0</v>
      </c>
      <c r="G347" s="13"/>
      <c r="H347" s="25"/>
      <c r="I347" s="26">
        <f t="shared" si="139"/>
        <v>0</v>
      </c>
      <c r="J347" s="45" t="s">
        <v>835</v>
      </c>
      <c r="K347" s="53" t="s">
        <v>841</v>
      </c>
      <c r="L347" s="29"/>
      <c r="M347" s="30" t="s">
        <v>842</v>
      </c>
      <c r="N347" s="30" t="str">
        <f>IF(K347="","",VLOOKUP(K347,'Inventário+Enviado+pela+Amazon+'!$C$1:$G$536,5,0))</f>
        <v>TG-RUYL-7UYB</v>
      </c>
      <c r="O347" s="31" t="str">
        <f>IF(M347="","",VLOOKUP(M347,'Estoque FULL '!$A:$D,3,0))</f>
        <v>PAGC80067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10</v>
      </c>
      <c r="U347" s="34"/>
      <c r="V347" s="42">
        <f t="shared" si="138"/>
        <v>10</v>
      </c>
      <c r="W347" s="13">
        <f t="shared" si="144"/>
        <v>93.4</v>
      </c>
      <c r="X347" s="13">
        <v>9.34</v>
      </c>
      <c r="Y347" s="13">
        <v>1.6817</v>
      </c>
      <c r="Z347" s="13">
        <f t="shared" si="145"/>
        <v>16.817</v>
      </c>
      <c r="AA347" s="13"/>
      <c r="AB347" s="13"/>
      <c r="AC347" s="13" t="str">
        <f t="shared" si="140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4">
        <f t="shared" si="133"/>
        <v>99.983541666666696</v>
      </c>
      <c r="AI347" s="14">
        <f t="shared" si="134"/>
        <v>16.830000000000002</v>
      </c>
      <c r="AJ347" s="14">
        <f t="shared" si="136"/>
        <v>6.2</v>
      </c>
      <c r="AK347" s="106" t="s">
        <v>715</v>
      </c>
      <c r="AL347" s="13" t="s">
        <v>794</v>
      </c>
      <c r="AM347" s="20">
        <v>39269090</v>
      </c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</row>
    <row r="348" spans="1:58" ht="19.5" customHeight="1">
      <c r="A348" s="44" t="s">
        <v>843</v>
      </c>
      <c r="B348" s="44"/>
      <c r="C348" s="44"/>
      <c r="D348" s="44"/>
      <c r="E348" s="38">
        <f t="shared" si="141"/>
        <v>2</v>
      </c>
      <c r="F348" s="24">
        <v>2</v>
      </c>
      <c r="G348" s="13"/>
      <c r="H348" s="25"/>
      <c r="I348" s="26">
        <f t="shared" si="139"/>
        <v>0</v>
      </c>
      <c r="J348" s="45" t="s">
        <v>835</v>
      </c>
      <c r="K348" s="28" t="s">
        <v>844</v>
      </c>
      <c r="L348" s="29"/>
      <c r="M348" s="30" t="s">
        <v>845</v>
      </c>
      <c r="N348" s="30" t="str">
        <f>IF(K348="","",VLOOKUP(K348,'Inventário+Enviado+pela+Amazon+'!$C$1:$G$536,5,0))</f>
        <v>BR-BIE0-A027</v>
      </c>
      <c r="O348" s="31" t="str">
        <f>IF(M348="","",VLOOKUP(M348,'Estoque FULL '!$A:$D,3,0))</f>
        <v>FMVG78846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0</v>
      </c>
      <c r="U348" s="34"/>
      <c r="V348" s="42">
        <f t="shared" si="138"/>
        <v>2</v>
      </c>
      <c r="W348" s="13">
        <f t="shared" si="144"/>
        <v>18.68</v>
      </c>
      <c r="X348" s="13">
        <v>9.34</v>
      </c>
      <c r="Y348" s="13">
        <v>1.6817</v>
      </c>
      <c r="Z348" s="13">
        <f t="shared" si="145"/>
        <v>3.3633999999999999</v>
      </c>
      <c r="AA348" s="13"/>
      <c r="AB348" s="13"/>
      <c r="AC348" s="13" t="str">
        <f t="shared" si="140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4">
        <f t="shared" si="133"/>
        <v>19.996708333333338</v>
      </c>
      <c r="AI348" s="14">
        <f t="shared" si="134"/>
        <v>3.3660000000000001</v>
      </c>
      <c r="AJ348" s="14">
        <f t="shared" si="136"/>
        <v>1.24</v>
      </c>
      <c r="AK348" s="106" t="s">
        <v>715</v>
      </c>
      <c r="AL348" s="13" t="s">
        <v>794</v>
      </c>
      <c r="AM348" s="20">
        <v>39269090</v>
      </c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</row>
    <row r="349" spans="1:58" ht="19.5" customHeight="1">
      <c r="A349" s="44"/>
      <c r="B349" s="44"/>
      <c r="C349" s="44"/>
      <c r="D349" s="44"/>
      <c r="E349" s="38">
        <f t="shared" si="141"/>
        <v>0</v>
      </c>
      <c r="F349" s="24"/>
      <c r="G349" s="13"/>
      <c r="H349" s="25"/>
      <c r="I349" s="26">
        <f t="shared" si="139"/>
        <v>0</v>
      </c>
      <c r="J349" s="27"/>
      <c r="K349" s="28"/>
      <c r="L349" s="29"/>
      <c r="M349" s="30"/>
      <c r="N349" s="30" t="str">
        <f>IF(K349="","",VLOOKUP(K349,'Inventário+Enviado+pela+Amazon+'!$C$1:$G$536,5,0))</f>
        <v/>
      </c>
      <c r="O349" s="31" t="str">
        <f>IF(M349="","",VLOOKUP(M349,'Estoque FULL '!$A:$D,3,0))</f>
        <v/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35">
        <f t="shared" si="138"/>
        <v>0</v>
      </c>
      <c r="W349" s="13">
        <f t="shared" si="144"/>
        <v>0</v>
      </c>
      <c r="X349" s="13"/>
      <c r="Y349" s="13"/>
      <c r="Z349" s="13">
        <f t="shared" si="145"/>
        <v>0</v>
      </c>
      <c r="AA349" s="13"/>
      <c r="AB349" s="13"/>
      <c r="AC349" s="13" t="str">
        <f t="shared" si="140"/>
        <v/>
      </c>
      <c r="AD349" s="13"/>
      <c r="AE349" s="13"/>
      <c r="AF349" s="13"/>
      <c r="AG349" s="14"/>
      <c r="AH349" s="14">
        <f t="shared" si="133"/>
        <v>0</v>
      </c>
      <c r="AI349" s="14">
        <f t="shared" si="134"/>
        <v>0</v>
      </c>
      <c r="AJ349" s="14">
        <f t="shared" si="136"/>
        <v>0</v>
      </c>
      <c r="AK349" s="13"/>
      <c r="AL349" s="13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</row>
    <row r="350" spans="1:58" ht="19.5" customHeight="1">
      <c r="A350" s="22" t="s">
        <v>846</v>
      </c>
      <c r="B350" s="22" t="s">
        <v>847</v>
      </c>
      <c r="C350" s="22"/>
      <c r="D350" s="22"/>
      <c r="E350" s="38">
        <f t="shared" si="141"/>
        <v>67</v>
      </c>
      <c r="F350" s="24">
        <v>67</v>
      </c>
      <c r="G350" s="13"/>
      <c r="H350" s="25"/>
      <c r="I350" s="26">
        <f t="shared" si="139"/>
        <v>0</v>
      </c>
      <c r="J350" s="45" t="s">
        <v>835</v>
      </c>
      <c r="K350" s="28" t="s">
        <v>848</v>
      </c>
      <c r="L350" s="29"/>
      <c r="M350" s="30" t="s">
        <v>849</v>
      </c>
      <c r="N350" s="30" t="str">
        <f>IF(K350="","",VLOOKUP(K350,'Inventário+Enviado+pela+Amazon+'!$C$1:$G$536,5,0))</f>
        <v>R5-Z7B2-9M5P</v>
      </c>
      <c r="O350" s="31" t="str">
        <f>IF(M350="","",VLOOKUP(M350,'Estoque FULL '!$A:$D,3,0))</f>
        <v>BQVC78252</v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3</v>
      </c>
      <c r="U350" s="34"/>
      <c r="V350" s="42">
        <f t="shared" si="138"/>
        <v>70</v>
      </c>
      <c r="W350" s="13">
        <f t="shared" si="144"/>
        <v>653.79999999999995</v>
      </c>
      <c r="X350" s="13">
        <v>9.34</v>
      </c>
      <c r="Y350" s="13">
        <v>1.6817</v>
      </c>
      <c r="Z350" s="13">
        <f t="shared" si="145"/>
        <v>117.71899999999999</v>
      </c>
      <c r="AA350" s="13"/>
      <c r="AB350" s="13"/>
      <c r="AC350" s="13" t="str">
        <f t="shared" si="140"/>
        <v/>
      </c>
      <c r="AD350" s="13"/>
      <c r="AE350" s="13">
        <v>9.9983541666666689</v>
      </c>
      <c r="AF350" s="13">
        <v>1.6830000000000001</v>
      </c>
      <c r="AG350" s="153">
        <v>0.62</v>
      </c>
      <c r="AH350" s="14">
        <f t="shared" si="133"/>
        <v>699.88479166666684</v>
      </c>
      <c r="AI350" s="14">
        <f t="shared" si="134"/>
        <v>117.81</v>
      </c>
      <c r="AJ350" s="14">
        <f t="shared" si="136"/>
        <v>43.4</v>
      </c>
      <c r="AK350" s="106" t="s">
        <v>715</v>
      </c>
      <c r="AL350" s="13" t="s">
        <v>794</v>
      </c>
      <c r="AM350" s="20">
        <v>39269090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</row>
    <row r="351" spans="1:58" ht="19.5" customHeight="1">
      <c r="A351" s="44" t="s">
        <v>850</v>
      </c>
      <c r="B351" s="44"/>
      <c r="C351" s="44"/>
      <c r="D351" s="44"/>
      <c r="E351" s="38">
        <f t="shared" si="141"/>
        <v>138</v>
      </c>
      <c r="F351" s="24">
        <v>138</v>
      </c>
      <c r="G351" s="13"/>
      <c r="H351" s="25"/>
      <c r="I351" s="26">
        <f t="shared" si="139"/>
        <v>0</v>
      </c>
      <c r="J351" s="45" t="s">
        <v>835</v>
      </c>
      <c r="K351" s="28" t="s">
        <v>851</v>
      </c>
      <c r="L351" s="29"/>
      <c r="M351" s="30" t="s">
        <v>852</v>
      </c>
      <c r="N351" s="30" t="str">
        <f>IF(K351="","",VLOOKUP(K351,'Inventário+Enviado+pela+Amazon+'!$C$1:$G$536,5,0))</f>
        <v>HR-JJ76-W8B0</v>
      </c>
      <c r="O351" s="31" t="str">
        <f>IF(M351="","",VLOOKUP(M351,'Estoque FULL '!$A:$D,3,0))</f>
        <v>OUFQ91349</v>
      </c>
      <c r="P351" s="117"/>
      <c r="Q351" s="117"/>
      <c r="R351" s="117"/>
      <c r="S351" s="32">
        <f>IFERROR(IF(M351&lt;&gt;"",VLOOKUP(M351,'Estoque FULL '!$A:$D,4,0),0),0)</f>
        <v>13</v>
      </c>
      <c r="T351" s="33">
        <f>IFERROR(VLOOKUP(K351,'Inventário+Enviado+pela+Amazon+'!$C$1:$F$510,4,0),0)</f>
        <v>0</v>
      </c>
      <c r="U351" s="34"/>
      <c r="V351" s="42">
        <f t="shared" si="138"/>
        <v>151</v>
      </c>
      <c r="W351" s="13">
        <f t="shared" si="144"/>
        <v>1410.34</v>
      </c>
      <c r="X351" s="13">
        <v>9.34</v>
      </c>
      <c r="Y351" s="13">
        <v>1.6817</v>
      </c>
      <c r="Z351" s="13">
        <f t="shared" si="145"/>
        <v>253.9367</v>
      </c>
      <c r="AA351" s="13"/>
      <c r="AB351" s="13"/>
      <c r="AC351" s="13" t="str">
        <f t="shared" si="140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4">
        <f t="shared" si="133"/>
        <v>1509.751479166667</v>
      </c>
      <c r="AI351" s="14">
        <f t="shared" si="134"/>
        <v>254.13300000000001</v>
      </c>
      <c r="AJ351" s="14">
        <f t="shared" si="136"/>
        <v>93.62</v>
      </c>
      <c r="AK351" s="106" t="s">
        <v>715</v>
      </c>
      <c r="AL351" s="13" t="s">
        <v>794</v>
      </c>
      <c r="AM351" s="20">
        <v>39269090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</row>
    <row r="352" spans="1:58" ht="19.5" customHeight="1">
      <c r="A352" s="44" t="s">
        <v>853</v>
      </c>
      <c r="B352" s="44"/>
      <c r="C352" s="44"/>
      <c r="D352" s="44"/>
      <c r="E352" s="38">
        <f t="shared" si="141"/>
        <v>55</v>
      </c>
      <c r="F352" s="24">
        <v>55</v>
      </c>
      <c r="G352" s="13"/>
      <c r="H352" s="25"/>
      <c r="I352" s="26">
        <f t="shared" si="139"/>
        <v>0</v>
      </c>
      <c r="J352" s="45" t="s">
        <v>835</v>
      </c>
      <c r="K352" s="28" t="s">
        <v>854</v>
      </c>
      <c r="L352" s="29"/>
      <c r="M352" s="30" t="s">
        <v>855</v>
      </c>
      <c r="N352" s="30" t="str">
        <f>IF(K352="","",VLOOKUP(K352,'Inventário+Enviado+pela+Amazon+'!$C$1:$G$536,5,0))</f>
        <v>OF-VFGV-0FZW</v>
      </c>
      <c r="O352" s="31" t="str">
        <f>IF(M352="","",VLOOKUP(M352,'Estoque FULL '!$A:$D,3,0))</f>
        <v>VEZJ79770</v>
      </c>
      <c r="P352" s="117"/>
      <c r="Q352" s="117"/>
      <c r="R352" s="117"/>
      <c r="S352" s="32">
        <f>IFERROR(IF(M352&lt;&gt;"",VLOOKUP(M352,'Estoque FULL '!$A:$D,4,0),0),0)</f>
        <v>0</v>
      </c>
      <c r="T352" s="33">
        <f>IFERROR(VLOOKUP(K352,'Inventário+Enviado+pela+Amazon+'!$C$1:$F$510,4,0),0)</f>
        <v>0</v>
      </c>
      <c r="U352" s="34"/>
      <c r="V352" s="42">
        <f t="shared" si="138"/>
        <v>55</v>
      </c>
      <c r="W352" s="13">
        <f t="shared" si="144"/>
        <v>513.70000000000005</v>
      </c>
      <c r="X352" s="13">
        <v>9.34</v>
      </c>
      <c r="Y352" s="13">
        <v>1.6817</v>
      </c>
      <c r="Z352" s="13">
        <f t="shared" si="145"/>
        <v>92.493499999999997</v>
      </c>
      <c r="AA352" s="13"/>
      <c r="AB352" s="13"/>
      <c r="AC352" s="13" t="str">
        <f t="shared" si="140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4">
        <f t="shared" si="133"/>
        <v>549.90947916666676</v>
      </c>
      <c r="AI352" s="14">
        <f t="shared" si="134"/>
        <v>92.564999999999998</v>
      </c>
      <c r="AJ352" s="14">
        <f t="shared" si="136"/>
        <v>34.1</v>
      </c>
      <c r="AK352" s="106" t="s">
        <v>715</v>
      </c>
      <c r="AL352" s="13" t="s">
        <v>794</v>
      </c>
      <c r="AM352" s="20">
        <v>39269090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</row>
    <row r="353" spans="1:58" ht="19.5" customHeight="1">
      <c r="A353" s="44" t="s">
        <v>856</v>
      </c>
      <c r="B353" s="44"/>
      <c r="C353" s="44"/>
      <c r="D353" s="44"/>
      <c r="E353" s="38">
        <f t="shared" si="141"/>
        <v>1</v>
      </c>
      <c r="F353" s="24">
        <v>1</v>
      </c>
      <c r="G353" s="13"/>
      <c r="H353" s="25"/>
      <c r="I353" s="26">
        <f t="shared" si="139"/>
        <v>0</v>
      </c>
      <c r="J353" s="45" t="s">
        <v>835</v>
      </c>
      <c r="K353" s="28" t="s">
        <v>857</v>
      </c>
      <c r="L353" s="29"/>
      <c r="M353" s="30" t="s">
        <v>858</v>
      </c>
      <c r="N353" s="30" t="str">
        <f>IF(K353="","",VLOOKUP(K353,'Inventário+Enviado+pela+Amazon+'!$C$1:$G$536,5,0))</f>
        <v>K6-NVQU-ZTNO</v>
      </c>
      <c r="O353" s="31" t="str">
        <f>IF(M353="","",VLOOKUP(M353,'Estoque FULL '!$A:$D,3,0))</f>
        <v>PFRK79466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38"/>
        <v>1</v>
      </c>
      <c r="W353" s="13">
        <f t="shared" si="144"/>
        <v>9.34</v>
      </c>
      <c r="X353" s="13">
        <v>9.34</v>
      </c>
      <c r="Y353" s="13">
        <v>1.6817</v>
      </c>
      <c r="Z353" s="13">
        <f t="shared" si="145"/>
        <v>1.6817</v>
      </c>
      <c r="AA353" s="13"/>
      <c r="AB353" s="13"/>
      <c r="AC353" s="13" t="str">
        <f t="shared" si="140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4">
        <f t="shared" si="133"/>
        <v>9.9983541666666689</v>
      </c>
      <c r="AI353" s="14">
        <f t="shared" si="134"/>
        <v>1.6830000000000001</v>
      </c>
      <c r="AJ353" s="14">
        <f t="shared" si="136"/>
        <v>0.62</v>
      </c>
      <c r="AK353" s="106" t="s">
        <v>715</v>
      </c>
      <c r="AL353" s="13" t="s">
        <v>794</v>
      </c>
      <c r="AM353" s="20">
        <v>39269090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</row>
    <row r="354" spans="1:58" ht="19.5" customHeight="1">
      <c r="A354" s="44" t="s">
        <v>811</v>
      </c>
      <c r="B354" s="44"/>
      <c r="C354" s="44"/>
      <c r="D354" s="44"/>
      <c r="E354" s="38">
        <f t="shared" si="141"/>
        <v>0</v>
      </c>
      <c r="F354" s="24"/>
      <c r="G354" s="13"/>
      <c r="H354" s="25"/>
      <c r="I354" s="26">
        <f t="shared" si="139"/>
        <v>0</v>
      </c>
      <c r="J354" s="27"/>
      <c r="K354" s="28"/>
      <c r="L354" s="29"/>
      <c r="M354" s="30"/>
      <c r="N354" s="30" t="str">
        <f>IF(K354="","",VLOOKUP(K354,'Inventário+Enviado+pela+Amazon+'!$C$1:$G$536,5,0))</f>
        <v/>
      </c>
      <c r="O354" s="31" t="str">
        <f>IF(M354="","",VLOOKUP(M354,'Estoque FULL '!$A:$D,3,0))</f>
        <v/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35">
        <f t="shared" si="138"/>
        <v>0</v>
      </c>
      <c r="W354" s="13">
        <f t="shared" si="144"/>
        <v>0</v>
      </c>
      <c r="X354" s="13"/>
      <c r="Y354" s="13"/>
      <c r="Z354" s="13">
        <f t="shared" si="145"/>
        <v>0</v>
      </c>
      <c r="AA354" s="13"/>
      <c r="AB354" s="13"/>
      <c r="AC354" s="13" t="str">
        <f t="shared" si="140"/>
        <v/>
      </c>
      <c r="AD354" s="13"/>
      <c r="AE354" s="13"/>
      <c r="AF354" s="13"/>
      <c r="AG354" s="14"/>
      <c r="AH354" s="14">
        <f t="shared" si="133"/>
        <v>0</v>
      </c>
      <c r="AI354" s="14">
        <f t="shared" si="134"/>
        <v>0</v>
      </c>
      <c r="AJ354" s="14">
        <f t="shared" si="136"/>
        <v>0</v>
      </c>
      <c r="AK354" s="13"/>
      <c r="AL354" s="13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</row>
    <row r="355" spans="1:58" ht="19.5" customHeight="1">
      <c r="A355" s="1"/>
      <c r="B355" s="1"/>
      <c r="C355" s="1"/>
      <c r="D355" s="1"/>
      <c r="E355" s="38">
        <f t="shared" si="141"/>
        <v>0</v>
      </c>
      <c r="F355" s="24"/>
      <c r="G355" s="1"/>
      <c r="H355" s="70"/>
      <c r="I355" s="26">
        <f t="shared" si="139"/>
        <v>0</v>
      </c>
      <c r="J355" s="27"/>
      <c r="K355" s="125"/>
      <c r="L355" s="126"/>
      <c r="M355" s="127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28"/>
      <c r="Q355" s="128"/>
      <c r="R355" s="128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38"/>
        <v>0</v>
      </c>
      <c r="W355" s="13">
        <f t="shared" si="144"/>
        <v>0</v>
      </c>
      <c r="X355" s="13"/>
      <c r="Y355" s="13"/>
      <c r="Z355" s="13">
        <f t="shared" si="145"/>
        <v>0</v>
      </c>
      <c r="AA355" s="13"/>
      <c r="AB355" s="13"/>
      <c r="AC355" s="13" t="str">
        <f t="shared" si="140"/>
        <v/>
      </c>
      <c r="AD355" s="13"/>
      <c r="AE355" s="13"/>
      <c r="AF355" s="13"/>
      <c r="AG355" s="14"/>
      <c r="AH355" s="14">
        <f t="shared" si="133"/>
        <v>0</v>
      </c>
      <c r="AI355" s="14">
        <f t="shared" si="134"/>
        <v>0</v>
      </c>
      <c r="AJ355" s="14">
        <f t="shared" si="136"/>
        <v>0</v>
      </c>
      <c r="AK355" s="13"/>
      <c r="AL355" s="13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</row>
    <row r="356" spans="1:58" ht="19.5" customHeight="1">
      <c r="A356" s="22" t="s">
        <v>859</v>
      </c>
      <c r="B356" s="129"/>
      <c r="C356" s="129"/>
      <c r="D356" s="129"/>
      <c r="E356" s="38">
        <f t="shared" si="141"/>
        <v>20</v>
      </c>
      <c r="F356" s="24"/>
      <c r="G356" s="13">
        <v>2</v>
      </c>
      <c r="H356" s="25">
        <v>10</v>
      </c>
      <c r="I356" s="26">
        <f t="shared" si="139"/>
        <v>20</v>
      </c>
      <c r="J356" s="45"/>
      <c r="K356" s="28"/>
      <c r="L356" s="29"/>
      <c r="M356" s="30" t="s">
        <v>860</v>
      </c>
      <c r="N356" s="30" t="str">
        <f>IF(K356="","",VLOOKUP(K356,'Inventário+Enviado+pela+Amazon+'!$C$1:$G$536,5,0))</f>
        <v/>
      </c>
      <c r="O356" s="31" t="str">
        <f>IF(M356="","",VLOOKUP(M356,'Estoque FULL '!$A:$D,3,0))</f>
        <v>XYEN71741</v>
      </c>
      <c r="P356" s="117"/>
      <c r="Q356" s="117"/>
      <c r="R356" s="117"/>
      <c r="S356" s="32">
        <f>IFERROR(IF(M356&lt;&gt;"",VLOOKUP(M356,'Estoque FULL '!$A:$D,4,0),0),0)</f>
        <v>11</v>
      </c>
      <c r="T356" s="33"/>
      <c r="U356" s="34"/>
      <c r="V356" s="42">
        <f t="shared" si="138"/>
        <v>31</v>
      </c>
      <c r="W356" s="13"/>
      <c r="X356" s="13"/>
      <c r="Y356" s="13"/>
      <c r="Z356" s="13"/>
      <c r="AA356" s="13"/>
      <c r="AB356" s="13"/>
      <c r="AC356" s="13" t="str">
        <f t="shared" si="140"/>
        <v/>
      </c>
      <c r="AD356" s="13"/>
      <c r="AE356" s="13">
        <v>9.9880204081632673</v>
      </c>
      <c r="AF356" s="13">
        <v>1.6812653061224492</v>
      </c>
      <c r="AG356" s="153">
        <v>0.62</v>
      </c>
      <c r="AH356" s="14">
        <f t="shared" si="133"/>
        <v>309.62863265306129</v>
      </c>
      <c r="AI356" s="14">
        <f t="shared" si="134"/>
        <v>52.119224489795926</v>
      </c>
      <c r="AJ356" s="14">
        <f t="shared" si="136"/>
        <v>19.22</v>
      </c>
      <c r="AK356" s="106" t="s">
        <v>715</v>
      </c>
      <c r="AL356" s="13" t="s">
        <v>794</v>
      </c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</row>
    <row r="357" spans="1:58" ht="19.5" customHeight="1">
      <c r="A357" s="22" t="s">
        <v>861</v>
      </c>
      <c r="B357" s="129"/>
      <c r="C357" s="129"/>
      <c r="D357" s="129"/>
      <c r="E357" s="38"/>
      <c r="F357" s="24"/>
      <c r="G357" s="13"/>
      <c r="H357" s="25"/>
      <c r="I357" s="26"/>
      <c r="J357" s="45"/>
      <c r="K357" s="28"/>
      <c r="L357" s="29"/>
      <c r="M357" s="30"/>
      <c r="N357" s="30" t="str">
        <f>IF(K357="","",VLOOKUP(K357,'Inventário+Enviado+pela+Amazon+'!$C$1:$G$536,5,0))</f>
        <v/>
      </c>
      <c r="O357" s="31" t="str">
        <f>IF(M357="","",VLOOKUP(M357,'Estoque FULL '!$A:$D,3,0))</f>
        <v/>
      </c>
      <c r="P357" s="117"/>
      <c r="Q357" s="117"/>
      <c r="R357" s="117"/>
      <c r="S357" s="32">
        <f>IFERROR(IF(M357&lt;&gt;"",VLOOKUP(M357,'Estoque FULL '!$A:$D,4,0),0),0)</f>
        <v>0</v>
      </c>
      <c r="T357" s="33"/>
      <c r="U357" s="34"/>
      <c r="V357" s="35"/>
      <c r="W357" s="13"/>
      <c r="X357" s="13"/>
      <c r="Y357" s="13"/>
      <c r="Z357" s="13"/>
      <c r="AA357" s="13"/>
      <c r="AB357" s="13"/>
      <c r="AC357" s="13" t="str">
        <f t="shared" si="140"/>
        <v/>
      </c>
      <c r="AD357" s="13"/>
      <c r="AE357" s="13">
        <v>9.9880204081632673</v>
      </c>
      <c r="AF357" s="13">
        <v>1.6812653061224492</v>
      </c>
      <c r="AG357" s="14">
        <v>0.62</v>
      </c>
      <c r="AH357" s="14">
        <f t="shared" si="133"/>
        <v>0</v>
      </c>
      <c r="AI357" s="14">
        <f t="shared" si="134"/>
        <v>0</v>
      </c>
      <c r="AJ357" s="14">
        <f t="shared" si="136"/>
        <v>0</v>
      </c>
      <c r="AK357" s="13"/>
      <c r="AL357" s="13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</row>
    <row r="358" spans="1:58" ht="19.5" customHeight="1">
      <c r="A358" s="22" t="s">
        <v>862</v>
      </c>
      <c r="B358" s="129"/>
      <c r="C358" s="129"/>
      <c r="D358" s="129"/>
      <c r="E358" s="38">
        <f>F358+I358</f>
        <v>18</v>
      </c>
      <c r="F358" s="24">
        <v>8</v>
      </c>
      <c r="G358" s="13">
        <v>1</v>
      </c>
      <c r="H358" s="25">
        <v>10</v>
      </c>
      <c r="I358" s="26">
        <f>G358*H358</f>
        <v>10</v>
      </c>
      <c r="J358" s="45" t="s">
        <v>863</v>
      </c>
      <c r="K358" s="28" t="s">
        <v>864</v>
      </c>
      <c r="L358" s="29"/>
      <c r="M358" s="30" t="s">
        <v>865</v>
      </c>
      <c r="N358" s="30" t="e">
        <f>IF(K358="","",VLOOKUP(K358,'Inventário+Enviado+pela+Amazon+'!$C$1:$G$536,5,0))</f>
        <v>#N/A</v>
      </c>
      <c r="O358" s="31" t="str">
        <f>IF(M358="","",VLOOKUP(M358,'Estoque FULL '!$A:$D,3,0))</f>
        <v>AAWZ71964</v>
      </c>
      <c r="P358" s="117"/>
      <c r="Q358" s="117"/>
      <c r="R358" s="117"/>
      <c r="S358" s="32">
        <f>IFERROR(IF(M358&lt;&gt;"",VLOOKUP(M358,'Estoque FULL '!$A:$D,4,0),0),0)</f>
        <v>0</v>
      </c>
      <c r="T358" s="33">
        <f>IFERROR(VLOOKUP(K358,'Inventário+Enviado+pela+Amazon+'!$C$1:$F$510,4,0),0)</f>
        <v>0</v>
      </c>
      <c r="U358" s="34"/>
      <c r="V358" s="42">
        <f t="shared" ref="V358:V359" si="146">I358+F358+S358+T358+U358</f>
        <v>18</v>
      </c>
      <c r="W358" s="13"/>
      <c r="X358" s="13"/>
      <c r="Y358" s="13"/>
      <c r="Z358" s="13"/>
      <c r="AA358" s="13"/>
      <c r="AB358" s="13"/>
      <c r="AC358" s="13" t="str">
        <f t="shared" si="140"/>
        <v/>
      </c>
      <c r="AD358" s="13"/>
      <c r="AE358" s="13">
        <v>9.9880204081632673</v>
      </c>
      <c r="AF358" s="13">
        <v>1.6812653061224492</v>
      </c>
      <c r="AG358" s="153">
        <v>0.62</v>
      </c>
      <c r="AH358" s="14">
        <f t="shared" si="133"/>
        <v>179.78436734693881</v>
      </c>
      <c r="AI358" s="14">
        <f t="shared" si="134"/>
        <v>30.262775510204087</v>
      </c>
      <c r="AJ358" s="14">
        <f t="shared" si="136"/>
        <v>11.16</v>
      </c>
      <c r="AK358" s="106" t="s">
        <v>715</v>
      </c>
      <c r="AL358" s="13" t="s">
        <v>794</v>
      </c>
      <c r="AM358" s="20">
        <v>39269090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</row>
    <row r="359" spans="1:58" ht="19.5" customHeight="1">
      <c r="A359" s="22" t="s">
        <v>866</v>
      </c>
      <c r="B359" s="129"/>
      <c r="C359" s="129"/>
      <c r="D359" s="129"/>
      <c r="E359" s="38"/>
      <c r="F359" s="24"/>
      <c r="G359" s="13"/>
      <c r="H359" s="25"/>
      <c r="I359" s="26"/>
      <c r="J359" s="45"/>
      <c r="K359" s="28"/>
      <c r="L359" s="29"/>
      <c r="M359" s="30" t="s">
        <v>867</v>
      </c>
      <c r="N359" s="30" t="str">
        <f>IF(K359="","",VLOOKUP(K359,'Inventário+Enviado+pela+Amazon+'!$C$1:$G$536,5,0))</f>
        <v/>
      </c>
      <c r="O359" s="31" t="str">
        <f>IF(M359="","",VLOOKUP(M359,'Estoque FULL '!$A:$D,3,0))</f>
        <v>QHUV71033</v>
      </c>
      <c r="P359" s="117"/>
      <c r="Q359" s="117"/>
      <c r="R359" s="117"/>
      <c r="S359" s="32">
        <f>IFERROR(IF(M359&lt;&gt;"",VLOOKUP(M359,'Estoque FULL '!$A:$D,4,0),0),0)</f>
        <v>0</v>
      </c>
      <c r="T359" s="33"/>
      <c r="U359" s="34"/>
      <c r="V359" s="42">
        <f t="shared" si="146"/>
        <v>0</v>
      </c>
      <c r="W359" s="13"/>
      <c r="X359" s="13"/>
      <c r="Y359" s="13"/>
      <c r="Z359" s="13"/>
      <c r="AA359" s="13"/>
      <c r="AB359" s="13"/>
      <c r="AC359" s="13" t="str">
        <f t="shared" si="140"/>
        <v/>
      </c>
      <c r="AD359" s="13"/>
      <c r="AE359" s="13">
        <v>9.9880204081632673</v>
      </c>
      <c r="AF359" s="13">
        <v>1.6812653061224492</v>
      </c>
      <c r="AG359" s="14">
        <v>0.62</v>
      </c>
      <c r="AH359" s="14">
        <f t="shared" si="133"/>
        <v>0</v>
      </c>
      <c r="AI359" s="14">
        <f t="shared" si="134"/>
        <v>0</v>
      </c>
      <c r="AJ359" s="14">
        <f t="shared" si="136"/>
        <v>0</v>
      </c>
      <c r="AK359" s="13"/>
      <c r="AL359" s="13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</row>
    <row r="360" spans="1:58" ht="19.5" customHeight="1">
      <c r="A360" s="22"/>
      <c r="B360" s="129"/>
      <c r="C360" s="129"/>
      <c r="D360" s="129"/>
      <c r="E360" s="38"/>
      <c r="F360" s="24"/>
      <c r="G360" s="13"/>
      <c r="H360" s="25"/>
      <c r="I360" s="26"/>
      <c r="J360" s="45"/>
      <c r="K360" s="28"/>
      <c r="L360" s="29"/>
      <c r="M360" s="30"/>
      <c r="N360" s="30" t="str">
        <f>IF(K360="","",VLOOKUP(K360,'Inventário+Enviado+pela+Amazon+'!$C$1:$G$536,5,0))</f>
        <v/>
      </c>
      <c r="O360" s="31" t="str">
        <f>IF(M360="","",VLOOKUP(M360,'Estoque FULL '!$A:$D,3,0))</f>
        <v/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35"/>
      <c r="W360" s="13"/>
      <c r="X360" s="13"/>
      <c r="Y360" s="13"/>
      <c r="Z360" s="13"/>
      <c r="AA360" s="13"/>
      <c r="AB360" s="13"/>
      <c r="AC360" s="13" t="str">
        <f t="shared" si="140"/>
        <v/>
      </c>
      <c r="AD360" s="13"/>
      <c r="AE360" s="13"/>
      <c r="AF360" s="13"/>
      <c r="AG360" s="14"/>
      <c r="AH360" s="14">
        <f t="shared" si="133"/>
        <v>0</v>
      </c>
      <c r="AI360" s="14">
        <f t="shared" si="134"/>
        <v>0</v>
      </c>
      <c r="AJ360" s="14">
        <f t="shared" si="136"/>
        <v>0</v>
      </c>
      <c r="AK360" s="13"/>
      <c r="AL360" s="13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</row>
    <row r="361" spans="1:58" ht="19.5" customHeight="1">
      <c r="A361" s="22" t="s">
        <v>868</v>
      </c>
      <c r="B361" s="129"/>
      <c r="C361" s="129"/>
      <c r="D361" s="129"/>
      <c r="E361" s="38">
        <f t="shared" ref="E361:E367" si="147">F361+I361</f>
        <v>108</v>
      </c>
      <c r="F361" s="24">
        <v>108</v>
      </c>
      <c r="G361" s="13"/>
      <c r="H361" s="25"/>
      <c r="I361" s="26">
        <f t="shared" ref="I361:I367" si="148">G361*H361</f>
        <v>0</v>
      </c>
      <c r="J361" s="45" t="s">
        <v>863</v>
      </c>
      <c r="K361" s="28" t="s">
        <v>869</v>
      </c>
      <c r="L361" s="29"/>
      <c r="M361" s="30" t="s">
        <v>870</v>
      </c>
      <c r="N361" s="30" t="str">
        <f>IF(K361="","",VLOOKUP(K361,'Inventário+Enviado+pela+Amazon+'!$C$1:$G$536,5,0))</f>
        <v>WQ-Z61L-MLGD</v>
      </c>
      <c r="O361" s="31" t="str">
        <f>IF(M361="","",VLOOKUP(M361,'Estoque FULL '!$A:$D,3,0))</f>
        <v>GLPU91589</v>
      </c>
      <c r="P361" s="117"/>
      <c r="Q361" s="117"/>
      <c r="R361" s="117"/>
      <c r="S361" s="32">
        <f>IFERROR(IF(M361&lt;&gt;"",VLOOKUP(M361,'Estoque FULL '!$A:$D,4,0),0),0)</f>
        <v>0</v>
      </c>
      <c r="T361" s="33">
        <f>IFERROR(VLOOKUP(K361,'Inventário+Enviado+pela+Amazon+'!$C$1:$F$510,4,0),0)</f>
        <v>0</v>
      </c>
      <c r="U361" s="34"/>
      <c r="V361" s="42">
        <f t="shared" ref="V361:V431" si="149">I361+F361+S361+T361+U361</f>
        <v>108</v>
      </c>
      <c r="W361" s="13"/>
      <c r="X361" s="13"/>
      <c r="Y361" s="13"/>
      <c r="Z361" s="13"/>
      <c r="AA361" s="13"/>
      <c r="AB361" s="13"/>
      <c r="AC361" s="13" t="str">
        <f t="shared" si="140"/>
        <v/>
      </c>
      <c r="AD361" s="13"/>
      <c r="AE361" s="13">
        <v>10.001673469387754</v>
      </c>
      <c r="AF361" s="13">
        <v>1.6835510204081634</v>
      </c>
      <c r="AG361" s="153">
        <v>0.62</v>
      </c>
      <c r="AH361" s="14">
        <f t="shared" si="133"/>
        <v>1080.1807346938774</v>
      </c>
      <c r="AI361" s="14">
        <f t="shared" si="134"/>
        <v>181.82351020408166</v>
      </c>
      <c r="AJ361" s="14">
        <f t="shared" si="136"/>
        <v>66.959999999999994</v>
      </c>
      <c r="AK361" s="106" t="s">
        <v>715</v>
      </c>
      <c r="AL361" s="13" t="s">
        <v>794</v>
      </c>
      <c r="AM361" s="20">
        <v>39269090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</row>
    <row r="362" spans="1:58" ht="19.5" customHeight="1">
      <c r="A362" s="22" t="s">
        <v>871</v>
      </c>
      <c r="B362" s="129" t="s">
        <v>872</v>
      </c>
      <c r="C362" s="129"/>
      <c r="D362" s="129"/>
      <c r="E362" s="38">
        <f t="shared" si="147"/>
        <v>38</v>
      </c>
      <c r="F362" s="24">
        <v>38</v>
      </c>
      <c r="G362" s="13"/>
      <c r="H362" s="25"/>
      <c r="I362" s="26">
        <f t="shared" si="148"/>
        <v>0</v>
      </c>
      <c r="J362" s="27"/>
      <c r="K362" s="28"/>
      <c r="L362" s="29"/>
      <c r="M362" s="30" t="s">
        <v>3001</v>
      </c>
      <c r="N362" s="30" t="str">
        <f>IF(K362="","",VLOOKUP(K362,'Inventário+Enviado+pela+Amazon+'!$C$1:$G$536,5,0))</f>
        <v/>
      </c>
      <c r="O362" s="31" t="str">
        <f>IF(M362="","",VLOOKUP(M362,'Estoque FULL '!$A:$D,3,0))</f>
        <v>WVZA64398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35">
        <f t="shared" si="149"/>
        <v>38</v>
      </c>
      <c r="W362" s="13">
        <f t="shared" ref="W362:W367" si="150">V362*X362</f>
        <v>354.92</v>
      </c>
      <c r="X362" s="13">
        <v>9.34</v>
      </c>
      <c r="Y362" s="13">
        <v>1.6817</v>
      </c>
      <c r="Z362" s="13">
        <f t="shared" ref="Z362:Z367" si="151">Y362*V362</f>
        <v>63.904600000000002</v>
      </c>
      <c r="AA362" s="13"/>
      <c r="AB362" s="13"/>
      <c r="AC362" s="13" t="str">
        <f t="shared" si="140"/>
        <v/>
      </c>
      <c r="AD362" s="13"/>
      <c r="AE362" s="13">
        <v>6.5084400000000002</v>
      </c>
      <c r="AF362" s="13">
        <v>1.1715199999999999</v>
      </c>
      <c r="AG362" s="14">
        <v>0.41499999999999998</v>
      </c>
      <c r="AH362" s="14">
        <v>709.41996000000006</v>
      </c>
      <c r="AI362" s="14">
        <v>127.69567999999998</v>
      </c>
      <c r="AJ362" s="14">
        <f t="shared" si="136"/>
        <v>15.77</v>
      </c>
      <c r="AK362" s="13" t="s">
        <v>803</v>
      </c>
      <c r="AL362" s="13" t="s">
        <v>804</v>
      </c>
      <c r="AM362" s="20">
        <v>39269090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</row>
    <row r="363" spans="1:58" ht="19.5" customHeight="1">
      <c r="A363" s="44" t="s">
        <v>873</v>
      </c>
      <c r="B363" s="44"/>
      <c r="C363" s="44"/>
      <c r="D363" s="44"/>
      <c r="E363" s="38">
        <f t="shared" si="147"/>
        <v>34</v>
      </c>
      <c r="F363" s="24">
        <v>34</v>
      </c>
      <c r="G363" s="13"/>
      <c r="H363" s="25"/>
      <c r="I363" s="26">
        <f t="shared" si="148"/>
        <v>0</v>
      </c>
      <c r="J363" s="27"/>
      <c r="K363" s="28"/>
      <c r="L363" s="29"/>
      <c r="M363" s="30" t="s">
        <v>3067</v>
      </c>
      <c r="N363" s="30" t="str">
        <f>IF(K363="","",VLOOKUP(K363,'Inventário+Enviado+pela+Amazon+'!$C$1:$G$536,5,0))</f>
        <v/>
      </c>
      <c r="O363" s="31"/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49"/>
        <v>34</v>
      </c>
      <c r="W363" s="13">
        <f t="shared" si="150"/>
        <v>317.56</v>
      </c>
      <c r="X363" s="13">
        <v>9.34</v>
      </c>
      <c r="Y363" s="13">
        <v>1.6817</v>
      </c>
      <c r="Z363" s="13">
        <f t="shared" si="151"/>
        <v>57.177799999999998</v>
      </c>
      <c r="AA363" s="13"/>
      <c r="AB363" s="13"/>
      <c r="AC363" s="13" t="str">
        <f t="shared" si="140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4">
        <v>709.41996000000006</v>
      </c>
      <c r="AI363" s="14">
        <v>127.69567999999998</v>
      </c>
      <c r="AJ363" s="14">
        <f t="shared" si="136"/>
        <v>14.11</v>
      </c>
      <c r="AK363" s="13" t="s">
        <v>803</v>
      </c>
      <c r="AL363" s="13" t="s">
        <v>804</v>
      </c>
      <c r="AM363" s="20">
        <v>39269090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</row>
    <row r="364" spans="1:58" ht="19.5" customHeight="1">
      <c r="A364" s="44" t="s">
        <v>874</v>
      </c>
      <c r="B364" s="44"/>
      <c r="C364" s="44"/>
      <c r="D364" s="44"/>
      <c r="E364" s="38">
        <f t="shared" si="147"/>
        <v>64</v>
      </c>
      <c r="F364" s="24">
        <v>64</v>
      </c>
      <c r="G364" s="13"/>
      <c r="H364" s="25"/>
      <c r="I364" s="26">
        <f t="shared" si="148"/>
        <v>0</v>
      </c>
      <c r="J364" s="46" t="s">
        <v>863</v>
      </c>
      <c r="K364" s="28" t="s">
        <v>875</v>
      </c>
      <c r="L364" s="29"/>
      <c r="M364" s="30" t="s">
        <v>3027</v>
      </c>
      <c r="N364" s="30" t="str">
        <f>IF(K364="","",VLOOKUP(K364,'Inventário+Enviado+pela+Amazon+'!$C$1:$G$536,5,0))</f>
        <v>VQ-C46Z-6Z2K</v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18</v>
      </c>
      <c r="U364" s="34"/>
      <c r="V364" s="35">
        <f t="shared" si="149"/>
        <v>82</v>
      </c>
      <c r="W364" s="13">
        <f t="shared" si="150"/>
        <v>765.88</v>
      </c>
      <c r="X364" s="13">
        <v>9.34</v>
      </c>
      <c r="Y364" s="13">
        <v>1.6817</v>
      </c>
      <c r="Z364" s="13">
        <f t="shared" si="151"/>
        <v>137.89939999999999</v>
      </c>
      <c r="AA364" s="13"/>
      <c r="AB364" s="13"/>
      <c r="AC364" s="13" t="str">
        <f t="shared" si="140"/>
        <v/>
      </c>
      <c r="AD364" s="13"/>
      <c r="AE364" s="13">
        <v>10.001673469387754</v>
      </c>
      <c r="AF364" s="13">
        <v>1.6835510204081634</v>
      </c>
      <c r="AG364" s="153">
        <v>0.62</v>
      </c>
      <c r="AH364" s="14">
        <f t="shared" ref="AH364:AH431" si="152">IFERROR(V364*AE364,0)</f>
        <v>820.13722448979581</v>
      </c>
      <c r="AI364" s="14">
        <f t="shared" ref="AI364:AI431" si="153">IFERROR(V364*AF364,0)</f>
        <v>138.05118367346941</v>
      </c>
      <c r="AJ364" s="14">
        <f t="shared" ref="AJ364:AJ427" si="154">IFERROR(V364*AG364,0)</f>
        <v>50.839999999999996</v>
      </c>
      <c r="AK364" s="106" t="s">
        <v>715</v>
      </c>
      <c r="AL364" s="13" t="s">
        <v>794</v>
      </c>
      <c r="AM364" s="20">
        <v>39269090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</row>
    <row r="365" spans="1:58" ht="19.5" customHeight="1">
      <c r="A365" s="44" t="s">
        <v>876</v>
      </c>
      <c r="B365" s="44"/>
      <c r="C365" s="44"/>
      <c r="D365" s="44"/>
      <c r="E365" s="38">
        <f t="shared" si="147"/>
        <v>24</v>
      </c>
      <c r="F365" s="24">
        <v>24</v>
      </c>
      <c r="G365" s="13"/>
      <c r="H365" s="25"/>
      <c r="I365" s="26">
        <f t="shared" si="148"/>
        <v>0</v>
      </c>
      <c r="J365" s="27"/>
      <c r="K365" s="28" t="s">
        <v>877</v>
      </c>
      <c r="L365" s="29"/>
      <c r="M365" s="30" t="s">
        <v>3160</v>
      </c>
      <c r="N365" s="30" t="str">
        <f>IF(K365="","",VLOOKUP(K365,'Inventário+Enviado+pela+Amazon+'!$C$1:$G$536,5,0))</f>
        <v>13-48LV-5TBS</v>
      </c>
      <c r="O365" s="31" t="e">
        <f>IF(M365="","",VLOOKUP(M365,'Estoque FULL '!$A:$D,3,0))</f>
        <v>#N/A</v>
      </c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2</v>
      </c>
      <c r="U365" s="34"/>
      <c r="V365" s="35">
        <f t="shared" si="149"/>
        <v>26</v>
      </c>
      <c r="W365" s="13">
        <f t="shared" si="150"/>
        <v>242.84</v>
      </c>
      <c r="X365" s="13">
        <v>9.34</v>
      </c>
      <c r="Y365" s="13">
        <v>1.6817</v>
      </c>
      <c r="Z365" s="13">
        <f t="shared" si="151"/>
        <v>43.724199999999996</v>
      </c>
      <c r="AA365" s="13"/>
      <c r="AB365" s="13"/>
      <c r="AC365" s="13" t="str">
        <f t="shared" si="140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4">
        <f t="shared" si="152"/>
        <v>260.0435102040816</v>
      </c>
      <c r="AI365" s="14">
        <f t="shared" si="153"/>
        <v>43.772326530612247</v>
      </c>
      <c r="AJ365" s="14">
        <f t="shared" si="154"/>
        <v>16.12</v>
      </c>
      <c r="AK365" s="106" t="s">
        <v>715</v>
      </c>
      <c r="AL365" s="13" t="s">
        <v>794</v>
      </c>
      <c r="AM365" s="20">
        <v>39269090</v>
      </c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</row>
    <row r="366" spans="1:58" ht="19.5" customHeight="1">
      <c r="A366" s="44" t="s">
        <v>878</v>
      </c>
      <c r="B366" s="44"/>
      <c r="C366" s="44"/>
      <c r="D366" s="44"/>
      <c r="E366" s="38">
        <f t="shared" si="147"/>
        <v>35</v>
      </c>
      <c r="F366" s="24">
        <v>35</v>
      </c>
      <c r="G366" s="13"/>
      <c r="H366" s="25"/>
      <c r="I366" s="26">
        <f t="shared" si="148"/>
        <v>0</v>
      </c>
      <c r="J366" s="46" t="s">
        <v>863</v>
      </c>
      <c r="K366" s="28" t="s">
        <v>879</v>
      </c>
      <c r="L366" s="29"/>
      <c r="M366" s="30" t="s">
        <v>880</v>
      </c>
      <c r="N366" s="30" t="str">
        <f>IF(K366="","",VLOOKUP(K366,'Inventário+Enviado+pela+Amazon+'!$C$1:$G$536,5,0))</f>
        <v>IB-EJLN-M5KP</v>
      </c>
      <c r="O366" s="31" t="str">
        <f>IF(M366="","",VLOOKUP(M366,'Estoque FULL '!$A:$D,3,0))</f>
        <v>CYJB11089</v>
      </c>
      <c r="P366" s="117"/>
      <c r="Q366" s="117"/>
      <c r="R366" s="117"/>
      <c r="S366" s="32">
        <f>IFERROR(IF(M366&lt;&gt;"",VLOOKUP(M366,'Estoque FULL '!$A:$D,4,0),0),0)</f>
        <v>10</v>
      </c>
      <c r="T366" s="33">
        <f>IFERROR(VLOOKUP(K366,'Inventário+Enviado+pela+Amazon+'!$C$1:$F$510,4,0),0)</f>
        <v>16</v>
      </c>
      <c r="U366" s="34"/>
      <c r="V366" s="42">
        <f t="shared" si="149"/>
        <v>61</v>
      </c>
      <c r="W366" s="13">
        <f t="shared" si="150"/>
        <v>569.74</v>
      </c>
      <c r="X366" s="13">
        <v>9.34</v>
      </c>
      <c r="Y366" s="13">
        <v>1.6817</v>
      </c>
      <c r="Z366" s="13">
        <f t="shared" si="151"/>
        <v>102.58369999999999</v>
      </c>
      <c r="AA366" s="13"/>
      <c r="AB366" s="13"/>
      <c r="AC366" s="13" t="str">
        <f t="shared" si="140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4">
        <f t="shared" si="152"/>
        <v>610.10208163265293</v>
      </c>
      <c r="AI366" s="14">
        <f t="shared" si="153"/>
        <v>102.69661224489796</v>
      </c>
      <c r="AJ366" s="14">
        <f t="shared" si="154"/>
        <v>37.82</v>
      </c>
      <c r="AK366" s="106" t="s">
        <v>715</v>
      </c>
      <c r="AL366" s="13" t="s">
        <v>794</v>
      </c>
      <c r="AM366" s="20">
        <v>39269090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</row>
    <row r="367" spans="1:58" ht="19.5" customHeight="1">
      <c r="A367" s="44" t="s">
        <v>881</v>
      </c>
      <c r="B367" s="44"/>
      <c r="C367" s="44"/>
      <c r="D367" s="44"/>
      <c r="E367" s="38">
        <f t="shared" si="147"/>
        <v>50</v>
      </c>
      <c r="F367" s="24">
        <v>50</v>
      </c>
      <c r="G367" s="13"/>
      <c r="H367" s="25"/>
      <c r="I367" s="26">
        <f t="shared" si="148"/>
        <v>0</v>
      </c>
      <c r="J367" s="27"/>
      <c r="K367" s="28"/>
      <c r="L367" s="29"/>
      <c r="M367" s="30" t="s">
        <v>882</v>
      </c>
      <c r="N367" s="30" t="str">
        <f>IF(K367="","",VLOOKUP(K367,'Inventário+Enviado+pela+Amazon+'!$C$1:$G$536,5,0))</f>
        <v/>
      </c>
      <c r="O367" s="31" t="str">
        <f>IF(M367="","",VLOOKUP(M367,'Estoque FULL '!$A:$D,3,0))</f>
        <v>NMHL34020</v>
      </c>
      <c r="P367" s="117"/>
      <c r="Q367" s="117"/>
      <c r="R367" s="117"/>
      <c r="S367" s="32">
        <f>IFERROR(IF(M367&lt;&gt;"",VLOOKUP(M367,'Estoque FULL '!$A:$D,4,0),0),0)</f>
        <v>0</v>
      </c>
      <c r="T367" s="33">
        <f>IFERROR(VLOOKUP(K367,'Inventário+Enviado+pela+Amazon+'!$C$1:$F$510,4,0),0)</f>
        <v>0</v>
      </c>
      <c r="U367" s="34"/>
      <c r="V367" s="42">
        <f t="shared" si="149"/>
        <v>50</v>
      </c>
      <c r="W367" s="13">
        <f t="shared" si="150"/>
        <v>0</v>
      </c>
      <c r="X367" s="13"/>
      <c r="Y367" s="13"/>
      <c r="Z367" s="13">
        <f t="shared" si="151"/>
        <v>0</v>
      </c>
      <c r="AA367" s="13"/>
      <c r="AB367" s="13"/>
      <c r="AC367" s="13" t="str">
        <f t="shared" si="140"/>
        <v/>
      </c>
      <c r="AD367" s="13"/>
      <c r="AE367" s="13"/>
      <c r="AF367" s="13"/>
      <c r="AG367" s="14"/>
      <c r="AH367" s="14">
        <f t="shared" si="152"/>
        <v>0</v>
      </c>
      <c r="AI367" s="14">
        <f t="shared" si="153"/>
        <v>0</v>
      </c>
      <c r="AJ367" s="14">
        <f t="shared" si="154"/>
        <v>0</v>
      </c>
      <c r="AK367" s="13"/>
      <c r="AL367" s="13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</row>
    <row r="368" spans="1:58" ht="19.5" customHeight="1">
      <c r="A368" s="44" t="s">
        <v>883</v>
      </c>
      <c r="B368" s="44"/>
      <c r="C368" s="44"/>
      <c r="D368" s="44"/>
      <c r="E368" s="38"/>
      <c r="F368" s="24">
        <v>15</v>
      </c>
      <c r="G368" s="13"/>
      <c r="H368" s="25"/>
      <c r="I368" s="26"/>
      <c r="J368" s="27"/>
      <c r="K368" s="28"/>
      <c r="L368" s="29"/>
      <c r="M368" s="30" t="s">
        <v>884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UDBH11487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49"/>
        <v>15</v>
      </c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4"/>
      <c r="AH368" s="14">
        <f t="shared" si="152"/>
        <v>0</v>
      </c>
      <c r="AI368" s="14">
        <f t="shared" si="153"/>
        <v>0</v>
      </c>
      <c r="AJ368" s="14">
        <f t="shared" si="154"/>
        <v>0</v>
      </c>
      <c r="AK368" s="13"/>
      <c r="AL368" s="13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</row>
    <row r="369" spans="1:58" ht="19.5" customHeight="1">
      <c r="A369" s="22" t="s">
        <v>885</v>
      </c>
      <c r="B369" s="22" t="s">
        <v>886</v>
      </c>
      <c r="C369" s="22"/>
      <c r="D369" s="22"/>
      <c r="E369" s="38">
        <f t="shared" ref="E369:E375" si="155">F369+I369</f>
        <v>35</v>
      </c>
      <c r="F369" s="24">
        <v>35</v>
      </c>
      <c r="G369" s="13"/>
      <c r="H369" s="25"/>
      <c r="I369" s="26">
        <f t="shared" ref="I369:I375" si="156">G369*H369</f>
        <v>0</v>
      </c>
      <c r="J369" s="45" t="s">
        <v>887</v>
      </c>
      <c r="K369" s="28"/>
      <c r="L369" s="29"/>
      <c r="M369" s="30" t="s">
        <v>888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GBDR12215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49"/>
        <v>35</v>
      </c>
      <c r="W369" s="13">
        <f>V369*X369</f>
        <v>326.89999999999998</v>
      </c>
      <c r="X369" s="13">
        <v>9.34</v>
      </c>
      <c r="Y369" s="13">
        <v>1.6817</v>
      </c>
      <c r="Z369" s="13">
        <f>Y369*V369</f>
        <v>58.859499999999997</v>
      </c>
      <c r="AA369" s="13"/>
      <c r="AB369" s="13"/>
      <c r="AC369" s="13" t="str">
        <f t="shared" ref="AC369:AC375" si="157">IF(S369="#N/D","ERRO","")</f>
        <v/>
      </c>
      <c r="AD369" s="13"/>
      <c r="AE369" s="13">
        <v>8.6280148148148132</v>
      </c>
      <c r="AF369" s="13">
        <v>1.553037037037037</v>
      </c>
      <c r="AG369" s="14">
        <v>0.19309999999999999</v>
      </c>
      <c r="AH369" s="14">
        <f t="shared" si="152"/>
        <v>301.98051851851847</v>
      </c>
      <c r="AI369" s="14">
        <f t="shared" si="153"/>
        <v>54.356296296296293</v>
      </c>
      <c r="AJ369" s="14">
        <f t="shared" si="154"/>
        <v>6.7584999999999997</v>
      </c>
      <c r="AK369" s="13" t="s">
        <v>803</v>
      </c>
      <c r="AL369" s="13" t="s">
        <v>804</v>
      </c>
      <c r="AM369" s="20">
        <v>39269090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</row>
    <row r="370" spans="1:58" ht="19.5" customHeight="1">
      <c r="A370" s="44" t="s">
        <v>889</v>
      </c>
      <c r="B370" s="44"/>
      <c r="C370" s="44"/>
      <c r="D370" s="44"/>
      <c r="E370" s="38">
        <f t="shared" si="155"/>
        <v>19</v>
      </c>
      <c r="F370" s="24">
        <v>19</v>
      </c>
      <c r="G370" s="13"/>
      <c r="H370" s="25"/>
      <c r="I370" s="26">
        <f t="shared" si="156"/>
        <v>0</v>
      </c>
      <c r="J370" s="73"/>
      <c r="K370" s="28" t="s">
        <v>890</v>
      </c>
      <c r="L370" s="40">
        <v>7898722574038</v>
      </c>
      <c r="M370" s="41" t="s">
        <v>891</v>
      </c>
      <c r="N370" s="30" t="str">
        <f>IF(K370="","",VLOOKUP(K370,'Inventário+Enviado+pela+Amazon+'!$C$1:$G$536,5,0))</f>
        <v>TU-HZDK-J9A5</v>
      </c>
      <c r="O370" s="31" t="str">
        <f>IF(M370="","",VLOOKUP(M370,'Estoque FULL '!$A:$D,3,0))</f>
        <v>KQOY65867</v>
      </c>
      <c r="P370" s="40"/>
      <c r="Q370" s="40"/>
      <c r="R370" s="40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49"/>
        <v>19</v>
      </c>
      <c r="W370" s="13"/>
      <c r="X370" s="13"/>
      <c r="Y370" s="13"/>
      <c r="Z370" s="13"/>
      <c r="AA370" s="13"/>
      <c r="AB370" s="13"/>
      <c r="AC370" s="13" t="str">
        <f t="shared" si="157"/>
        <v/>
      </c>
      <c r="AD370" s="13"/>
      <c r="AE370" s="13">
        <v>6.5084400000000002</v>
      </c>
      <c r="AF370" s="13">
        <v>1.1715199999999999</v>
      </c>
      <c r="AG370" s="14">
        <v>0.41499999999999998</v>
      </c>
      <c r="AH370" s="14">
        <f t="shared" si="152"/>
        <v>123.66036</v>
      </c>
      <c r="AI370" s="14">
        <f t="shared" si="153"/>
        <v>22.258879999999998</v>
      </c>
      <c r="AJ370" s="14">
        <f t="shared" si="154"/>
        <v>7.8849999999999998</v>
      </c>
      <c r="AK370" s="13" t="s">
        <v>803</v>
      </c>
      <c r="AL370" s="13" t="s">
        <v>804</v>
      </c>
      <c r="AM370" s="20">
        <v>39269090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</row>
    <row r="371" spans="1:58" ht="19.5" customHeight="1">
      <c r="A371" s="44" t="s">
        <v>892</v>
      </c>
      <c r="B371" s="44"/>
      <c r="C371" s="44"/>
      <c r="D371" s="44"/>
      <c r="E371" s="38">
        <f t="shared" si="155"/>
        <v>108</v>
      </c>
      <c r="F371" s="24">
        <v>108</v>
      </c>
      <c r="G371" s="13"/>
      <c r="H371" s="25"/>
      <c r="I371" s="26">
        <f t="shared" si="156"/>
        <v>0</v>
      </c>
      <c r="J371" s="45" t="s">
        <v>887</v>
      </c>
      <c r="K371" s="28" t="s">
        <v>893</v>
      </c>
      <c r="L371" s="29"/>
      <c r="M371" s="30" t="s">
        <v>894</v>
      </c>
      <c r="N371" s="30" t="str">
        <f>IF(K371="","",VLOOKUP(K371,'Inventário+Enviado+pela+Amazon+'!$C$1:$G$536,5,0))</f>
        <v>GR-MAWR-RHF8</v>
      </c>
      <c r="O371" s="31" t="str">
        <f>IF(M371="","",VLOOKUP(M371,'Estoque FULL '!$A:$D,3,0))</f>
        <v>VLMH59977</v>
      </c>
      <c r="P371" s="117"/>
      <c r="Q371" s="117"/>
      <c r="R371" s="117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49"/>
        <v>108</v>
      </c>
      <c r="W371" s="13"/>
      <c r="X371" s="13"/>
      <c r="Y371" s="13"/>
      <c r="Z371" s="13"/>
      <c r="AA371" s="13"/>
      <c r="AB371" s="13"/>
      <c r="AC371" s="13" t="str">
        <f t="shared" si="157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4">
        <f t="shared" si="152"/>
        <v>702.91152</v>
      </c>
      <c r="AI371" s="14">
        <f t="shared" si="153"/>
        <v>126.52415999999999</v>
      </c>
      <c r="AJ371" s="14">
        <f t="shared" si="154"/>
        <v>44.82</v>
      </c>
      <c r="AK371" s="13" t="s">
        <v>803</v>
      </c>
      <c r="AL371" s="13" t="s">
        <v>804</v>
      </c>
      <c r="AM371" s="20">
        <v>39269090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</row>
    <row r="372" spans="1:58" ht="19.5" customHeight="1">
      <c r="A372" s="44" t="s">
        <v>895</v>
      </c>
      <c r="B372" s="44"/>
      <c r="C372" s="44"/>
      <c r="D372" s="44"/>
      <c r="E372" s="38">
        <f t="shared" si="155"/>
        <v>16</v>
      </c>
      <c r="F372" s="24">
        <v>16</v>
      </c>
      <c r="G372" s="13"/>
      <c r="H372" s="25"/>
      <c r="I372" s="26">
        <f t="shared" si="156"/>
        <v>0</v>
      </c>
      <c r="J372" s="45" t="s">
        <v>887</v>
      </c>
      <c r="K372" s="28"/>
      <c r="L372" s="29"/>
      <c r="M372" s="30" t="s">
        <v>896</v>
      </c>
      <c r="N372" s="30" t="str">
        <f>IF(K372="","",VLOOKUP(K372,'Inventário+Enviado+pela+Amazon+'!$C$1:$G$536,5,0))</f>
        <v/>
      </c>
      <c r="O372" s="31" t="str">
        <f>IF(M372="","",VLOOKUP(M372,'Estoque FULL '!$A:$D,3,0))</f>
        <v>YEQR11418</v>
      </c>
      <c r="P372" s="117"/>
      <c r="Q372" s="117"/>
      <c r="R372" s="117"/>
      <c r="S372" s="32">
        <f>IFERROR(IF(M372&lt;&gt;"",VLOOKUP(M372,'Estoque FULL '!$A:$D,4,0),0),0)</f>
        <v>9</v>
      </c>
      <c r="T372" s="33">
        <f>IFERROR(VLOOKUP(K372,'Inventário+Enviado+pela+Amazon+'!$C$1:$F$510,4,0),0)</f>
        <v>0</v>
      </c>
      <c r="U372" s="34"/>
      <c r="V372" s="42">
        <f t="shared" si="149"/>
        <v>25</v>
      </c>
      <c r="W372" s="13">
        <f t="shared" ref="W372:W375" si="158">V372*X372</f>
        <v>233.5</v>
      </c>
      <c r="X372" s="13">
        <v>9.34</v>
      </c>
      <c r="Y372" s="13">
        <v>1.6817</v>
      </c>
      <c r="Z372" s="13">
        <f t="shared" ref="Z372:Z375" si="159">Y372*V372</f>
        <v>42.042499999999997</v>
      </c>
      <c r="AA372" s="13"/>
      <c r="AB372" s="13"/>
      <c r="AC372" s="13" t="str">
        <f t="shared" si="157"/>
        <v/>
      </c>
      <c r="AD372" s="13"/>
      <c r="AE372" s="13">
        <v>8.6280148148148132</v>
      </c>
      <c r="AF372" s="13">
        <v>1.553037037037037</v>
      </c>
      <c r="AG372" s="14">
        <v>0.19309999999999999</v>
      </c>
      <c r="AH372" s="14">
        <f t="shared" si="152"/>
        <v>215.70037037037034</v>
      </c>
      <c r="AI372" s="14">
        <f t="shared" si="153"/>
        <v>38.825925925925922</v>
      </c>
      <c r="AJ372" s="14">
        <f t="shared" si="154"/>
        <v>4.8274999999999997</v>
      </c>
      <c r="AK372" s="13" t="s">
        <v>803</v>
      </c>
      <c r="AL372" s="13" t="s">
        <v>804</v>
      </c>
      <c r="AM372" s="20">
        <v>39269090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</row>
    <row r="373" spans="1:58" ht="19.5" customHeight="1">
      <c r="A373" s="44" t="s">
        <v>897</v>
      </c>
      <c r="B373" s="44"/>
      <c r="C373" s="44"/>
      <c r="D373" s="44"/>
      <c r="E373" s="38">
        <f t="shared" si="155"/>
        <v>44</v>
      </c>
      <c r="F373" s="24">
        <v>44</v>
      </c>
      <c r="G373" s="13"/>
      <c r="H373" s="25"/>
      <c r="I373" s="26">
        <f t="shared" si="156"/>
        <v>0</v>
      </c>
      <c r="J373" s="45" t="s">
        <v>887</v>
      </c>
      <c r="K373" s="28" t="s">
        <v>898</v>
      </c>
      <c r="L373" s="29"/>
      <c r="M373" s="30" t="s">
        <v>3049</v>
      </c>
      <c r="N373" s="30" t="str">
        <f>IF(K373="","",VLOOKUP(K373,'Inventário+Enviado+pela+Amazon+'!$C$1:$G$536,5,0))</f>
        <v>75-LP5S-9RU6</v>
      </c>
      <c r="O373" s="31" t="str">
        <f>IF(M373="","",VLOOKUP(M373,'Estoque FULL '!$A:$D,3,0))</f>
        <v>ARDK60916</v>
      </c>
      <c r="P373" s="117"/>
      <c r="Q373" s="117"/>
      <c r="R373" s="117"/>
      <c r="S373" s="32">
        <f>IFERROR(IF(M373&lt;&gt;"",VLOOKUP(M373,'Estoque FULL '!$A:$D,4,0),0),0)</f>
        <v>0</v>
      </c>
      <c r="T373" s="33">
        <f>IFERROR(VLOOKUP(K373,'Inventário+Enviado+pela+Amazon+'!$C$1:$F$510,4,0),0)</f>
        <v>0</v>
      </c>
      <c r="U373" s="34"/>
      <c r="V373" s="35">
        <f t="shared" si="149"/>
        <v>44</v>
      </c>
      <c r="W373" s="13">
        <f t="shared" si="158"/>
        <v>410.96</v>
      </c>
      <c r="X373" s="13">
        <v>9.34</v>
      </c>
      <c r="Y373" s="13">
        <v>1.6817</v>
      </c>
      <c r="Z373" s="13">
        <f t="shared" si="159"/>
        <v>73.994799999999998</v>
      </c>
      <c r="AA373" s="13"/>
      <c r="AB373" s="13"/>
      <c r="AC373" s="13" t="str">
        <f t="shared" si="157"/>
        <v/>
      </c>
      <c r="AD373" s="13"/>
      <c r="AE373" s="13">
        <v>6.5084400000000002</v>
      </c>
      <c r="AF373" s="13">
        <v>1.1715199999999999</v>
      </c>
      <c r="AG373" s="14">
        <v>0.41499999999999998</v>
      </c>
      <c r="AH373" s="14">
        <f t="shared" si="152"/>
        <v>286.37135999999998</v>
      </c>
      <c r="AI373" s="14">
        <f t="shared" si="153"/>
        <v>51.546879999999994</v>
      </c>
      <c r="AJ373" s="14">
        <f t="shared" si="154"/>
        <v>18.259999999999998</v>
      </c>
      <c r="AK373" s="13" t="s">
        <v>803</v>
      </c>
      <c r="AL373" s="13" t="s">
        <v>804</v>
      </c>
      <c r="AM373" s="20">
        <v>39269090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</row>
    <row r="374" spans="1:58" ht="19.5" customHeight="1">
      <c r="A374" s="44" t="s">
        <v>899</v>
      </c>
      <c r="B374" s="44"/>
      <c r="C374" s="44"/>
      <c r="D374" s="44"/>
      <c r="E374" s="38">
        <f t="shared" si="155"/>
        <v>72</v>
      </c>
      <c r="F374" s="24">
        <v>72</v>
      </c>
      <c r="G374" s="13"/>
      <c r="H374" s="25"/>
      <c r="I374" s="26">
        <f t="shared" si="156"/>
        <v>0</v>
      </c>
      <c r="J374" s="45" t="s">
        <v>887</v>
      </c>
      <c r="K374" s="28"/>
      <c r="L374" s="29"/>
      <c r="M374" s="30" t="s">
        <v>3004</v>
      </c>
      <c r="N374" s="30" t="str">
        <f>IF(K374="","",VLOOKUP(K374,'Inventário+Enviado+pela+Amazon+'!$C$1:$G$536,5,0))</f>
        <v/>
      </c>
      <c r="O374" s="166"/>
      <c r="P374" s="170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49"/>
        <v>72</v>
      </c>
      <c r="W374" s="13">
        <f t="shared" si="158"/>
        <v>672.48</v>
      </c>
      <c r="X374" s="13">
        <v>9.34</v>
      </c>
      <c r="Y374" s="13">
        <v>1.6817</v>
      </c>
      <c r="Z374" s="13">
        <f t="shared" si="159"/>
        <v>121.08239999999999</v>
      </c>
      <c r="AA374" s="13"/>
      <c r="AB374" s="13"/>
      <c r="AC374" s="13" t="str">
        <f t="shared" si="157"/>
        <v/>
      </c>
      <c r="AD374" s="13"/>
      <c r="AE374" s="13">
        <v>8.6280148148148132</v>
      </c>
      <c r="AF374" s="13">
        <v>1.553037037037037</v>
      </c>
      <c r="AG374" s="14">
        <v>0.19309999999999999</v>
      </c>
      <c r="AH374" s="14">
        <f t="shared" si="152"/>
        <v>621.2170666666666</v>
      </c>
      <c r="AI374" s="14">
        <f t="shared" si="153"/>
        <v>111.81866666666666</v>
      </c>
      <c r="AJ374" s="14">
        <f t="shared" si="154"/>
        <v>13.9032</v>
      </c>
      <c r="AK374" s="13" t="s">
        <v>803</v>
      </c>
      <c r="AL374" s="13" t="s">
        <v>804</v>
      </c>
      <c r="AM374" s="20">
        <v>39269090</v>
      </c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</row>
    <row r="375" spans="1:58" ht="19.5" customHeight="1">
      <c r="A375" s="44" t="s">
        <v>900</v>
      </c>
      <c r="B375" s="44"/>
      <c r="C375" s="44"/>
      <c r="D375" s="44"/>
      <c r="E375" s="38">
        <f t="shared" si="155"/>
        <v>46</v>
      </c>
      <c r="F375" s="24">
        <v>46</v>
      </c>
      <c r="G375" s="13"/>
      <c r="H375" s="25"/>
      <c r="I375" s="26">
        <f t="shared" si="156"/>
        <v>0</v>
      </c>
      <c r="J375" s="45" t="s">
        <v>887</v>
      </c>
      <c r="K375" s="28" t="s">
        <v>901</v>
      </c>
      <c r="L375" s="29"/>
      <c r="M375" s="30" t="s">
        <v>3065</v>
      </c>
      <c r="N375" s="30" t="str">
        <f>IF(K375="","",VLOOKUP(K375,'Inventário+Enviado+pela+Amazon+'!$C$1:$G$536,5,0))</f>
        <v>EC-ZXF1-S2RX</v>
      </c>
      <c r="O375" s="167"/>
      <c r="P375" s="171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49"/>
        <v>46</v>
      </c>
      <c r="W375" s="13">
        <f t="shared" si="158"/>
        <v>429.64</v>
      </c>
      <c r="X375" s="13">
        <v>9.34</v>
      </c>
      <c r="Y375" s="13">
        <v>1.6817</v>
      </c>
      <c r="Z375" s="13">
        <f t="shared" si="159"/>
        <v>77.358199999999997</v>
      </c>
      <c r="AA375" s="13"/>
      <c r="AB375" s="13"/>
      <c r="AC375" s="13" t="str">
        <f t="shared" si="157"/>
        <v/>
      </c>
      <c r="AD375" s="13"/>
      <c r="AE375" s="13">
        <v>6.5084400000000002</v>
      </c>
      <c r="AF375" s="13">
        <v>1.1715199999999999</v>
      </c>
      <c r="AG375" s="14">
        <v>0.41499999999999998</v>
      </c>
      <c r="AH375" s="14">
        <f t="shared" si="152"/>
        <v>299.38824</v>
      </c>
      <c r="AI375" s="14">
        <f t="shared" si="153"/>
        <v>53.889919999999996</v>
      </c>
      <c r="AJ375" s="14">
        <f t="shared" si="154"/>
        <v>19.09</v>
      </c>
      <c r="AK375" s="13" t="s">
        <v>803</v>
      </c>
      <c r="AL375" s="13" t="s">
        <v>804</v>
      </c>
      <c r="AM375" s="20">
        <v>39269090</v>
      </c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</row>
    <row r="376" spans="1:58" ht="19.5" customHeight="1">
      <c r="A376" s="44" t="s">
        <v>902</v>
      </c>
      <c r="B376" s="44"/>
      <c r="C376" s="44"/>
      <c r="D376" s="44"/>
      <c r="E376" s="38"/>
      <c r="F376" s="24">
        <v>48</v>
      </c>
      <c r="G376" s="13"/>
      <c r="H376" s="25"/>
      <c r="I376" s="26"/>
      <c r="J376" s="45"/>
      <c r="K376" s="28"/>
      <c r="L376" s="29"/>
      <c r="M376" s="166" t="s">
        <v>3004</v>
      </c>
      <c r="N376" s="30" t="str">
        <f>IF(K376="","",VLOOKUP(K376,'Inventário+Enviado+pela+Amazon+'!$C$1:$G$536,5,0))</f>
        <v/>
      </c>
      <c r="O376" s="166" t="s">
        <v>3004</v>
      </c>
      <c r="P376" s="171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42">
        <f t="shared" si="149"/>
        <v>48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4"/>
      <c r="AH376" s="14">
        <f t="shared" si="152"/>
        <v>0</v>
      </c>
      <c r="AI376" s="14">
        <f t="shared" si="153"/>
        <v>0</v>
      </c>
      <c r="AJ376" s="14">
        <f t="shared" si="154"/>
        <v>0</v>
      </c>
      <c r="AK376" s="13"/>
      <c r="AL376" s="13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</row>
    <row r="377" spans="1:58" ht="19.5" customHeight="1">
      <c r="A377" s="44"/>
      <c r="B377" s="44"/>
      <c r="C377" s="44"/>
      <c r="D377" s="44"/>
      <c r="E377" s="38">
        <f t="shared" ref="E377:E435" si="160">F377+I377</f>
        <v>0</v>
      </c>
      <c r="F377" s="24"/>
      <c r="G377" s="13"/>
      <c r="H377" s="25"/>
      <c r="I377" s="26">
        <f t="shared" ref="I377:I405" si="161">G377*H377</f>
        <v>0</v>
      </c>
      <c r="J377" s="27"/>
      <c r="K377" s="28"/>
      <c r="L377" s="29"/>
      <c r="M377" s="168" t="s">
        <v>3160</v>
      </c>
      <c r="N377" s="30" t="str">
        <f>IF(K377="","",VLOOKUP(K377,'Inventário+Enviado+pela+Amazon+'!$C$1:$G$536,5,0))</f>
        <v/>
      </c>
      <c r="O377" s="168" t="s">
        <v>3160</v>
      </c>
      <c r="P377" s="172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35">
        <f t="shared" si="149"/>
        <v>0</v>
      </c>
      <c r="W377" s="13">
        <f t="shared" ref="W377:W378" si="162">V377*X377</f>
        <v>0</v>
      </c>
      <c r="X377" s="13"/>
      <c r="Y377" s="13"/>
      <c r="Z377" s="13">
        <f t="shared" ref="Z377:Z378" si="163">Y377*V377</f>
        <v>0</v>
      </c>
      <c r="AA377" s="13"/>
      <c r="AB377" s="13"/>
      <c r="AC377" s="13" t="str">
        <f t="shared" ref="AC377:AC405" si="164">IF(S377="#N/D","ERRO","")</f>
        <v/>
      </c>
      <c r="AD377" s="13"/>
      <c r="AE377" s="13"/>
      <c r="AF377" s="13"/>
      <c r="AG377" s="14"/>
      <c r="AH377" s="14">
        <f t="shared" si="152"/>
        <v>0</v>
      </c>
      <c r="AI377" s="14">
        <f t="shared" si="153"/>
        <v>0</v>
      </c>
      <c r="AJ377" s="14">
        <f t="shared" si="154"/>
        <v>0</v>
      </c>
      <c r="AK377" s="13"/>
      <c r="AL377" s="13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</row>
    <row r="378" spans="1:58" ht="19.5" customHeight="1">
      <c r="A378" s="22" t="s">
        <v>904</v>
      </c>
      <c r="B378" s="22" t="s">
        <v>905</v>
      </c>
      <c r="C378" s="22"/>
      <c r="D378" s="22"/>
      <c r="E378" s="38">
        <f t="shared" si="160"/>
        <v>3</v>
      </c>
      <c r="F378" s="24">
        <v>3</v>
      </c>
      <c r="G378" s="13"/>
      <c r="H378" s="25"/>
      <c r="I378" s="26">
        <f t="shared" si="161"/>
        <v>0</v>
      </c>
      <c r="J378" s="45" t="s">
        <v>906</v>
      </c>
      <c r="K378" s="28" t="s">
        <v>907</v>
      </c>
      <c r="L378" s="29"/>
      <c r="M378" s="30" t="s">
        <v>908</v>
      </c>
      <c r="N378" s="30" t="str">
        <f>IF(K378="","",VLOOKUP(K378,'Inventário+Enviado+pela+Amazon+'!$C$1:$G$536,5,0))</f>
        <v>4G-9TRG-DGI9-FBA</v>
      </c>
      <c r="O378" s="31" t="str">
        <f>IF(M378="","",VLOOKUP(M378,'Estoque FULL '!$A:$D,3,0))</f>
        <v>FXXK08950</v>
      </c>
      <c r="P378" s="117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42">
        <f t="shared" si="149"/>
        <v>3</v>
      </c>
      <c r="W378" s="13">
        <f t="shared" si="162"/>
        <v>28.02</v>
      </c>
      <c r="X378" s="13">
        <v>9.34</v>
      </c>
      <c r="Y378" s="13">
        <v>1.6817</v>
      </c>
      <c r="Z378" s="13">
        <f t="shared" si="163"/>
        <v>5.0450999999999997</v>
      </c>
      <c r="AA378" s="13"/>
      <c r="AB378" s="13"/>
      <c r="AC378" s="13" t="str">
        <f t="shared" si="164"/>
        <v/>
      </c>
      <c r="AD378" s="13"/>
      <c r="AE378" s="13">
        <v>9.9898775510204096</v>
      </c>
      <c r="AF378" s="13">
        <v>1.6815714285714287</v>
      </c>
      <c r="AG378" s="153">
        <v>0.62</v>
      </c>
      <c r="AH378" s="14">
        <f t="shared" si="152"/>
        <v>29.969632653061229</v>
      </c>
      <c r="AI378" s="14">
        <f t="shared" si="153"/>
        <v>5.0447142857142859</v>
      </c>
      <c r="AJ378" s="14">
        <f t="shared" si="154"/>
        <v>1.8599999999999999</v>
      </c>
      <c r="AK378" s="106" t="s">
        <v>715</v>
      </c>
      <c r="AL378" s="13" t="s">
        <v>794</v>
      </c>
      <c r="AM378" s="20">
        <v>39269090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</row>
    <row r="379" spans="1:58" ht="19.5" customHeight="1">
      <c r="A379" s="44" t="s">
        <v>909</v>
      </c>
      <c r="B379" s="44"/>
      <c r="C379" s="44"/>
      <c r="D379" s="44"/>
      <c r="E379" s="38">
        <f t="shared" si="160"/>
        <v>5</v>
      </c>
      <c r="F379" s="24">
        <v>5</v>
      </c>
      <c r="G379" s="13"/>
      <c r="H379" s="25"/>
      <c r="I379" s="26">
        <f t="shared" si="161"/>
        <v>0</v>
      </c>
      <c r="J379" s="45" t="s">
        <v>906</v>
      </c>
      <c r="K379" s="28" t="s">
        <v>910</v>
      </c>
      <c r="L379" s="29"/>
      <c r="M379" s="30" t="s">
        <v>3054</v>
      </c>
      <c r="N379" s="30" t="str">
        <f>IF(K379="","",VLOOKUP(K379,'Inventário+Enviado+pela+Amazon+'!$C$1:$G$536,5,0))</f>
        <v>QM-Y75U-GAS3</v>
      </c>
      <c r="O379" s="31" t="str">
        <f>IF(M379="","",VLOOKUP(M379,'Estoque FULL '!$A:$D,3,0))</f>
        <v>PYRN38465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35">
        <f t="shared" si="149"/>
        <v>5</v>
      </c>
      <c r="W379" s="13"/>
      <c r="X379" s="13"/>
      <c r="Y379" s="13"/>
      <c r="Z379" s="13"/>
      <c r="AA379" s="13"/>
      <c r="AB379" s="13"/>
      <c r="AC379" s="13" t="str">
        <f t="shared" si="164"/>
        <v/>
      </c>
      <c r="AD379" s="13"/>
      <c r="AE379" s="47">
        <v>6.5084400000000002</v>
      </c>
      <c r="AF379" s="47">
        <v>1.1715199999999999</v>
      </c>
      <c r="AG379" s="14">
        <v>0.41499999999999998</v>
      </c>
      <c r="AH379" s="14">
        <f t="shared" si="152"/>
        <v>32.542200000000001</v>
      </c>
      <c r="AI379" s="14">
        <f t="shared" si="153"/>
        <v>5.8575999999999997</v>
      </c>
      <c r="AJ379" s="14">
        <f t="shared" si="154"/>
        <v>2.0749999999999997</v>
      </c>
      <c r="AK379" s="13" t="s">
        <v>803</v>
      </c>
      <c r="AL379" s="13" t="s">
        <v>804</v>
      </c>
      <c r="AM379" s="20">
        <v>39269090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</row>
    <row r="380" spans="1:58" ht="19.5" customHeight="1">
      <c r="A380" s="44" t="s">
        <v>911</v>
      </c>
      <c r="B380" s="44"/>
      <c r="C380" s="44"/>
      <c r="D380" s="44"/>
      <c r="E380" s="38">
        <f t="shared" si="160"/>
        <v>71</v>
      </c>
      <c r="F380" s="24">
        <v>71</v>
      </c>
      <c r="G380" s="13"/>
      <c r="H380" s="25"/>
      <c r="I380" s="26">
        <f t="shared" si="161"/>
        <v>0</v>
      </c>
      <c r="J380" s="45" t="s">
        <v>906</v>
      </c>
      <c r="K380" s="28"/>
      <c r="L380" s="40">
        <v>7898722573956</v>
      </c>
      <c r="M380" s="41" t="s">
        <v>912</v>
      </c>
      <c r="N380" s="30" t="str">
        <f>IF(K380="","",VLOOKUP(K380,'Inventário+Enviado+pela+Amazon+'!$C$1:$G$536,5,0))</f>
        <v/>
      </c>
      <c r="O380" s="31" t="str">
        <f>IF(M380="","",VLOOKUP(M380,'Estoque FULL '!$A:$D,3,0))</f>
        <v>JAAC39850</v>
      </c>
      <c r="P380" s="40"/>
      <c r="Q380" s="40"/>
      <c r="R380" s="40"/>
      <c r="S380" s="32">
        <f>IFERROR(IF(M380&lt;&gt;"",VLOOKUP(M380,'Estoque FULL '!$A:$D,4,0),0),0)</f>
        <v>13</v>
      </c>
      <c r="T380" s="33">
        <f>IFERROR(VLOOKUP(K380,'Inventário+Enviado+pela+Amazon+'!$C$1:$F$510,4,0),0)</f>
        <v>0</v>
      </c>
      <c r="U380" s="34"/>
      <c r="V380" s="42">
        <f t="shared" si="149"/>
        <v>84</v>
      </c>
      <c r="W380" s="13">
        <f t="shared" ref="W380:W384" si="165">V380*X380</f>
        <v>784.56</v>
      </c>
      <c r="X380" s="13">
        <v>9.34</v>
      </c>
      <c r="Y380" s="13">
        <v>1.6817</v>
      </c>
      <c r="Z380" s="13">
        <f t="shared" ref="Z380:Z384" si="166">Y380*V380</f>
        <v>141.2628</v>
      </c>
      <c r="AA380" s="13"/>
      <c r="AB380" s="13"/>
      <c r="AC380" s="13" t="str">
        <f t="shared" si="164"/>
        <v/>
      </c>
      <c r="AD380" s="13"/>
      <c r="AE380" s="13">
        <v>6.5084400000000002</v>
      </c>
      <c r="AF380" s="13">
        <v>1.1715199999999999</v>
      </c>
      <c r="AG380" s="14">
        <v>0.41499999999999998</v>
      </c>
      <c r="AH380" s="14">
        <f t="shared" si="152"/>
        <v>546.70896000000005</v>
      </c>
      <c r="AI380" s="14">
        <f t="shared" si="153"/>
        <v>98.407679999999985</v>
      </c>
      <c r="AJ380" s="14">
        <f t="shared" si="154"/>
        <v>34.86</v>
      </c>
      <c r="AK380" s="13" t="s">
        <v>803</v>
      </c>
      <c r="AL380" s="13" t="s">
        <v>804</v>
      </c>
      <c r="AM380" s="20">
        <v>39269090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</row>
    <row r="381" spans="1:58" ht="19.5" customHeight="1">
      <c r="A381" s="44" t="s">
        <v>913</v>
      </c>
      <c r="B381" s="44"/>
      <c r="C381" s="44"/>
      <c r="D381" s="44"/>
      <c r="E381" s="38">
        <f t="shared" si="160"/>
        <v>3</v>
      </c>
      <c r="F381" s="24">
        <v>3</v>
      </c>
      <c r="G381" s="13"/>
      <c r="H381" s="25"/>
      <c r="I381" s="26">
        <f t="shared" si="161"/>
        <v>0</v>
      </c>
      <c r="J381" s="45" t="s">
        <v>906</v>
      </c>
      <c r="K381" s="28"/>
      <c r="L381" s="40">
        <v>7898722571426</v>
      </c>
      <c r="M381" s="41" t="s">
        <v>914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UMKB40254</v>
      </c>
      <c r="P381" s="40"/>
      <c r="Q381" s="40"/>
      <c r="R381" s="40"/>
      <c r="S381" s="32">
        <f>IFERROR(IF(M381&lt;&gt;"",VLOOKUP(M381,'Estoque FULL '!$A:$D,4,0),0),0)</f>
        <v>0</v>
      </c>
      <c r="T381" s="33">
        <f>IFERROR(VLOOKUP(K381,'Inventário+Enviado+pela+Amazon+'!$C$1:$F$510,4,0),0)</f>
        <v>0</v>
      </c>
      <c r="U381" s="34"/>
      <c r="V381" s="42">
        <f t="shared" si="149"/>
        <v>3</v>
      </c>
      <c r="W381" s="13">
        <f t="shared" si="165"/>
        <v>28.02</v>
      </c>
      <c r="X381" s="13">
        <v>9.34</v>
      </c>
      <c r="Y381" s="13">
        <v>1.6817</v>
      </c>
      <c r="Z381" s="13">
        <f t="shared" si="166"/>
        <v>5.0450999999999997</v>
      </c>
      <c r="AA381" s="13"/>
      <c r="AB381" s="13"/>
      <c r="AC381" s="13" t="str">
        <f t="shared" si="16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4">
        <f t="shared" si="152"/>
        <v>19.525320000000001</v>
      </c>
      <c r="AI381" s="14">
        <f t="shared" si="153"/>
        <v>3.5145599999999995</v>
      </c>
      <c r="AJ381" s="14">
        <f t="shared" si="154"/>
        <v>1.2449999999999999</v>
      </c>
      <c r="AK381" s="13" t="s">
        <v>803</v>
      </c>
      <c r="AL381" s="13" t="s">
        <v>804</v>
      </c>
      <c r="AM381" s="20">
        <v>39269090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</row>
    <row r="382" spans="1:58" ht="19.5" customHeight="1">
      <c r="A382" s="44" t="s">
        <v>915</v>
      </c>
      <c r="B382" s="44"/>
      <c r="C382" s="44"/>
      <c r="D382" s="44"/>
      <c r="E382" s="38">
        <f t="shared" si="160"/>
        <v>101</v>
      </c>
      <c r="F382" s="24">
        <v>101</v>
      </c>
      <c r="G382" s="13"/>
      <c r="H382" s="25"/>
      <c r="I382" s="26">
        <f t="shared" si="161"/>
        <v>0</v>
      </c>
      <c r="J382" s="45" t="s">
        <v>906</v>
      </c>
      <c r="K382" s="28"/>
      <c r="L382" s="29"/>
      <c r="M382" s="30" t="s">
        <v>916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OPFB89496</v>
      </c>
      <c r="P382" s="117"/>
      <c r="Q382" s="117"/>
      <c r="R382" s="117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49"/>
        <v>101</v>
      </c>
      <c r="W382" s="13">
        <f t="shared" si="165"/>
        <v>943.34</v>
      </c>
      <c r="X382" s="13">
        <v>9.34</v>
      </c>
      <c r="Y382" s="13">
        <v>1.6817</v>
      </c>
      <c r="Z382" s="13">
        <f t="shared" si="166"/>
        <v>169.85169999999999</v>
      </c>
      <c r="AA382" s="13"/>
      <c r="AB382" s="13"/>
      <c r="AC382" s="13" t="str">
        <f t="shared" si="164"/>
        <v/>
      </c>
      <c r="AD382" s="13"/>
      <c r="AE382" s="13">
        <v>9.9898775510204096</v>
      </c>
      <c r="AF382" s="13">
        <v>1.6815714285714287</v>
      </c>
      <c r="AG382" s="153">
        <v>0.62</v>
      </c>
      <c r="AH382" s="14">
        <f t="shared" si="152"/>
        <v>1008.9776326530614</v>
      </c>
      <c r="AI382" s="14">
        <f t="shared" si="153"/>
        <v>169.8387142857143</v>
      </c>
      <c r="AJ382" s="14">
        <f t="shared" si="154"/>
        <v>62.62</v>
      </c>
      <c r="AK382" s="106" t="s">
        <v>715</v>
      </c>
      <c r="AL382" s="13" t="s">
        <v>794</v>
      </c>
      <c r="AM382" s="20">
        <v>39269090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</row>
    <row r="383" spans="1:58" ht="19.5" customHeight="1">
      <c r="A383" s="44" t="s">
        <v>917</v>
      </c>
      <c r="B383" s="44"/>
      <c r="C383" s="44"/>
      <c r="D383" s="44"/>
      <c r="E383" s="38">
        <f t="shared" si="160"/>
        <v>88</v>
      </c>
      <c r="F383" s="24">
        <v>88</v>
      </c>
      <c r="G383" s="13"/>
      <c r="H383" s="25"/>
      <c r="I383" s="26">
        <f t="shared" si="161"/>
        <v>0</v>
      </c>
      <c r="J383" s="45" t="s">
        <v>906</v>
      </c>
      <c r="K383" s="28" t="s">
        <v>918</v>
      </c>
      <c r="L383" s="29"/>
      <c r="M383" s="30" t="s">
        <v>2933</v>
      </c>
      <c r="N383" s="30" t="str">
        <f>IF(K383="","",VLOOKUP(K383,'Inventário+Enviado+pela+Amazon+'!$C$1:$G$536,5,0))</f>
        <v>WC-CMEO-S2E6-FBA</v>
      </c>
      <c r="O383" s="31" t="str">
        <f>IF(M383="","",VLOOKUP(M383,'Estoque FULL '!$A:$D,3,0))</f>
        <v>VVTG11912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35">
        <f t="shared" si="149"/>
        <v>88</v>
      </c>
      <c r="W383" s="13">
        <f t="shared" si="165"/>
        <v>821.92</v>
      </c>
      <c r="X383" s="13">
        <v>9.34</v>
      </c>
      <c r="Y383" s="13">
        <v>1.6817</v>
      </c>
      <c r="Z383" s="13">
        <f t="shared" si="166"/>
        <v>147.9896</v>
      </c>
      <c r="AA383" s="13"/>
      <c r="AB383" s="13"/>
      <c r="AC383" s="13" t="str">
        <f t="shared" si="16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4">
        <f t="shared" si="152"/>
        <v>879.10922448979602</v>
      </c>
      <c r="AI383" s="14">
        <f t="shared" si="153"/>
        <v>147.97828571428573</v>
      </c>
      <c r="AJ383" s="14">
        <f t="shared" si="154"/>
        <v>54.56</v>
      </c>
      <c r="AK383" s="106" t="s">
        <v>715</v>
      </c>
      <c r="AL383" s="13" t="s">
        <v>794</v>
      </c>
      <c r="AM383" s="20">
        <v>39269090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</row>
    <row r="384" spans="1:58" ht="19.5" customHeight="1">
      <c r="A384" s="44" t="s">
        <v>919</v>
      </c>
      <c r="B384" s="44"/>
      <c r="C384" s="44"/>
      <c r="D384" s="44"/>
      <c r="E384" s="38">
        <f t="shared" si="160"/>
        <v>0</v>
      </c>
      <c r="F384" s="24"/>
      <c r="G384" s="13"/>
      <c r="H384" s="25"/>
      <c r="I384" s="26">
        <f t="shared" si="161"/>
        <v>0</v>
      </c>
      <c r="J384" s="27"/>
      <c r="K384" s="28" t="s">
        <v>920</v>
      </c>
      <c r="L384" s="29"/>
      <c r="M384" s="30"/>
      <c r="N384" s="30" t="str">
        <f>IF(K384="","",VLOOKUP(K384,'Inventário+Enviado+pela+Amazon+'!$C$1:$G$536,5,0))</f>
        <v>QT-CYSR-Y161-FBA</v>
      </c>
      <c r="O384" s="31" t="str">
        <f>IF(M384="","",VLOOKUP(M384,'Estoque FULL '!$A:$D,3,0))</f>
        <v/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49"/>
        <v>0</v>
      </c>
      <c r="W384" s="13">
        <f t="shared" si="165"/>
        <v>0</v>
      </c>
      <c r="X384" s="13">
        <v>9.34</v>
      </c>
      <c r="Y384" s="13">
        <v>1.6817</v>
      </c>
      <c r="Z384" s="13">
        <f t="shared" si="166"/>
        <v>0</v>
      </c>
      <c r="AA384" s="13"/>
      <c r="AB384" s="13"/>
      <c r="AC384" s="13" t="str">
        <f t="shared" si="16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4">
        <f t="shared" si="152"/>
        <v>0</v>
      </c>
      <c r="AI384" s="14">
        <f t="shared" si="153"/>
        <v>0</v>
      </c>
      <c r="AJ384" s="14">
        <f t="shared" si="154"/>
        <v>0</v>
      </c>
      <c r="AK384" s="106" t="s">
        <v>715</v>
      </c>
      <c r="AL384" s="13" t="s">
        <v>794</v>
      </c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</row>
    <row r="385" spans="1:58" ht="19.5" customHeight="1">
      <c r="A385" s="44" t="s">
        <v>921</v>
      </c>
      <c r="B385" s="44"/>
      <c r="C385" s="44"/>
      <c r="D385" s="44"/>
      <c r="E385" s="38">
        <f t="shared" si="160"/>
        <v>1</v>
      </c>
      <c r="F385" s="24">
        <v>1</v>
      </c>
      <c r="G385" s="13"/>
      <c r="H385" s="25"/>
      <c r="I385" s="26">
        <f t="shared" si="161"/>
        <v>0</v>
      </c>
      <c r="J385" s="45" t="s">
        <v>906</v>
      </c>
      <c r="K385" s="28"/>
      <c r="L385" s="40">
        <v>7898722572461</v>
      </c>
      <c r="M385" s="41" t="s">
        <v>922</v>
      </c>
      <c r="N385" s="30" t="str">
        <f>IF(K385="","",VLOOKUP(K385,'Inventário+Enviado+pela+Amazon+'!$C$1:$G$536,5,0))</f>
        <v/>
      </c>
      <c r="O385" s="31" t="str">
        <f>IF(M385="","",VLOOKUP(M385,'Estoque FULL '!$A:$D,3,0))</f>
        <v>OZEH88536</v>
      </c>
      <c r="P385" s="40"/>
      <c r="Q385" s="40"/>
      <c r="R385" s="40"/>
      <c r="S385" s="32">
        <f>IFERROR(IF(M385&lt;&gt;"",VLOOKUP(M385,'Estoque FULL '!$A:$D,4,0),0),0)</f>
        <v>0</v>
      </c>
      <c r="T385" s="33"/>
      <c r="U385" s="34"/>
      <c r="V385" s="42">
        <f t="shared" si="149"/>
        <v>1</v>
      </c>
      <c r="W385" s="13"/>
      <c r="X385" s="13"/>
      <c r="Y385" s="13"/>
      <c r="Z385" s="13"/>
      <c r="AA385" s="13"/>
      <c r="AB385" s="13"/>
      <c r="AC385" s="13" t="str">
        <f t="shared" si="164"/>
        <v/>
      </c>
      <c r="AD385" s="13"/>
      <c r="AE385" s="13">
        <v>6.5084400000000002</v>
      </c>
      <c r="AF385" s="13">
        <v>1.1715199999999999</v>
      </c>
      <c r="AG385" s="14">
        <v>0.41499999999999998</v>
      </c>
      <c r="AH385" s="14">
        <f t="shared" si="152"/>
        <v>6.5084400000000002</v>
      </c>
      <c r="AI385" s="14">
        <f t="shared" si="153"/>
        <v>1.1715199999999999</v>
      </c>
      <c r="AJ385" s="14">
        <f t="shared" si="154"/>
        <v>0.41499999999999998</v>
      </c>
      <c r="AK385" s="13" t="s">
        <v>803</v>
      </c>
      <c r="AL385" s="13"/>
      <c r="AM385" s="20">
        <v>39269090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</row>
    <row r="386" spans="1:58" ht="19.5" customHeight="1">
      <c r="A386" s="44"/>
      <c r="B386" s="44"/>
      <c r="C386" s="44"/>
      <c r="D386" s="44"/>
      <c r="E386" s="38">
        <f t="shared" si="160"/>
        <v>0</v>
      </c>
      <c r="F386" s="24"/>
      <c r="G386" s="13"/>
      <c r="H386" s="25"/>
      <c r="I386" s="26">
        <f t="shared" si="161"/>
        <v>0</v>
      </c>
      <c r="J386" s="27"/>
      <c r="K386" s="28"/>
      <c r="L386" s="29"/>
      <c r="M386" s="30"/>
      <c r="N386" s="30" t="str">
        <f>IF(K386="","",VLOOKUP(K386,'Inventário+Enviado+pela+Amazon+'!$C$1:$G$536,5,0))</f>
        <v/>
      </c>
      <c r="O386" s="31" t="str">
        <f>IF(M386="","",VLOOKUP(M386,'Estoque FULL '!$A:$D,3,0))</f>
        <v/>
      </c>
      <c r="P386" s="117"/>
      <c r="Q386" s="117"/>
      <c r="R386" s="117"/>
      <c r="S386" s="32">
        <f>IFERROR(IF(M386&lt;&gt;"",VLOOKUP(M386,'Estoque FULL '!$A:$D,4,0),0),0)</f>
        <v>0</v>
      </c>
      <c r="T386" s="33">
        <f>IFERROR(VLOOKUP(K386,'Inventário+Enviado+pela+Amazon+'!$C$1:$F$510,4,0),0)</f>
        <v>0</v>
      </c>
      <c r="U386" s="34"/>
      <c r="V386" s="35">
        <f t="shared" si="149"/>
        <v>0</v>
      </c>
      <c r="W386" s="13">
        <f t="shared" ref="W386:W393" si="167">V386*X386</f>
        <v>0</v>
      </c>
      <c r="X386" s="13"/>
      <c r="Y386" s="13"/>
      <c r="Z386" s="13">
        <f t="shared" ref="Z386:Z393" si="168">Y386*V386</f>
        <v>0</v>
      </c>
      <c r="AA386" s="13"/>
      <c r="AB386" s="13"/>
      <c r="AC386" s="13" t="str">
        <f t="shared" si="164"/>
        <v/>
      </c>
      <c r="AD386" s="13"/>
      <c r="AE386" s="13"/>
      <c r="AF386" s="13"/>
      <c r="AG386" s="14"/>
      <c r="AH386" s="14">
        <f t="shared" si="152"/>
        <v>0</v>
      </c>
      <c r="AI386" s="14">
        <f t="shared" si="153"/>
        <v>0</v>
      </c>
      <c r="AJ386" s="14">
        <f t="shared" si="154"/>
        <v>0</v>
      </c>
      <c r="AK386" s="13"/>
      <c r="AL386" s="13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</row>
    <row r="387" spans="1:58" ht="19.5" customHeight="1">
      <c r="A387" s="22" t="s">
        <v>923</v>
      </c>
      <c r="B387" s="22" t="s">
        <v>924</v>
      </c>
      <c r="C387" s="22"/>
      <c r="D387" s="22"/>
      <c r="E387" s="38">
        <f t="shared" si="160"/>
        <v>6</v>
      </c>
      <c r="F387" s="24">
        <v>6</v>
      </c>
      <c r="G387" s="13"/>
      <c r="H387" s="25"/>
      <c r="I387" s="26">
        <f t="shared" si="161"/>
        <v>0</v>
      </c>
      <c r="J387" s="45" t="s">
        <v>925</v>
      </c>
      <c r="K387" s="28"/>
      <c r="L387" s="29"/>
      <c r="M387" s="30" t="s">
        <v>926</v>
      </c>
      <c r="N387" s="30" t="str">
        <f>IF(K387="","",VLOOKUP(K387,'Inventário+Enviado+pela+Amazon+'!$C$1:$G$536,5,0))</f>
        <v/>
      </c>
      <c r="O387" s="31" t="str">
        <f>IF(M387="","",VLOOKUP(M387,'Estoque FULL '!$A:$D,3,0))</f>
        <v>OZAK89483</v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42">
        <f t="shared" si="149"/>
        <v>6</v>
      </c>
      <c r="W387" s="13">
        <f t="shared" si="167"/>
        <v>56.04</v>
      </c>
      <c r="X387" s="13">
        <v>9.34</v>
      </c>
      <c r="Y387" s="13">
        <v>1.6817</v>
      </c>
      <c r="Z387" s="13">
        <f t="shared" si="168"/>
        <v>10.090199999999999</v>
      </c>
      <c r="AA387" s="13"/>
      <c r="AB387" s="13"/>
      <c r="AC387" s="13" t="str">
        <f t="shared" si="164"/>
        <v/>
      </c>
      <c r="AD387" s="13"/>
      <c r="AE387" s="13"/>
      <c r="AF387" s="13"/>
      <c r="AG387" s="14"/>
      <c r="AH387" s="14">
        <f t="shared" si="152"/>
        <v>0</v>
      </c>
      <c r="AI387" s="14">
        <f t="shared" si="153"/>
        <v>0</v>
      </c>
      <c r="AJ387" s="14">
        <f t="shared" si="154"/>
        <v>0</v>
      </c>
      <c r="AK387" s="13"/>
      <c r="AL387" s="13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</row>
    <row r="388" spans="1:58" ht="19.5" customHeight="1">
      <c r="A388" s="44" t="s">
        <v>927</v>
      </c>
      <c r="B388" s="44"/>
      <c r="C388" s="44"/>
      <c r="D388" s="44"/>
      <c r="E388" s="38">
        <f t="shared" si="160"/>
        <v>0</v>
      </c>
      <c r="F388" s="24"/>
      <c r="G388" s="13"/>
      <c r="H388" s="25"/>
      <c r="I388" s="26">
        <f t="shared" si="161"/>
        <v>0</v>
      </c>
      <c r="J388" s="27"/>
      <c r="K388" s="28"/>
      <c r="L388" s="29"/>
      <c r="M388" s="30" t="s">
        <v>928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QXGN90693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49"/>
        <v>0</v>
      </c>
      <c r="W388" s="13">
        <f t="shared" si="167"/>
        <v>0</v>
      </c>
      <c r="X388" s="13">
        <v>9.34</v>
      </c>
      <c r="Y388" s="13">
        <v>1.6817</v>
      </c>
      <c r="Z388" s="13">
        <f t="shared" si="168"/>
        <v>0</v>
      </c>
      <c r="AA388" s="13"/>
      <c r="AB388" s="13"/>
      <c r="AC388" s="13" t="str">
        <f t="shared" si="164"/>
        <v/>
      </c>
      <c r="AD388" s="13"/>
      <c r="AE388" s="13"/>
      <c r="AF388" s="13"/>
      <c r="AG388" s="14"/>
      <c r="AH388" s="14">
        <f t="shared" si="152"/>
        <v>0</v>
      </c>
      <c r="AI388" s="14">
        <f t="shared" si="153"/>
        <v>0</v>
      </c>
      <c r="AJ388" s="14">
        <f t="shared" si="154"/>
        <v>0</v>
      </c>
      <c r="AK388" s="13"/>
      <c r="AL388" s="13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</row>
    <row r="389" spans="1:58" ht="19.5" customHeight="1">
      <c r="A389" s="44" t="s">
        <v>929</v>
      </c>
      <c r="B389" s="44"/>
      <c r="C389" s="44"/>
      <c r="D389" s="44"/>
      <c r="E389" s="38">
        <f t="shared" si="160"/>
        <v>0</v>
      </c>
      <c r="F389" s="24"/>
      <c r="G389" s="13"/>
      <c r="H389" s="25"/>
      <c r="I389" s="26">
        <f t="shared" si="161"/>
        <v>0</v>
      </c>
      <c r="J389" s="27"/>
      <c r="K389" s="28"/>
      <c r="L389" s="29"/>
      <c r="M389" s="30" t="s">
        <v>930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WODX91591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49"/>
        <v>0</v>
      </c>
      <c r="W389" s="13">
        <f t="shared" si="167"/>
        <v>0</v>
      </c>
      <c r="X389" s="13">
        <v>9.34</v>
      </c>
      <c r="Y389" s="13">
        <v>1.6817</v>
      </c>
      <c r="Z389" s="13">
        <f t="shared" si="168"/>
        <v>0</v>
      </c>
      <c r="AA389" s="13"/>
      <c r="AB389" s="13"/>
      <c r="AC389" s="13" t="str">
        <f t="shared" si="164"/>
        <v/>
      </c>
      <c r="AD389" s="13"/>
      <c r="AE389" s="13"/>
      <c r="AF389" s="13"/>
      <c r="AG389" s="14"/>
      <c r="AH389" s="14">
        <f t="shared" si="152"/>
        <v>0</v>
      </c>
      <c r="AI389" s="14">
        <f t="shared" si="153"/>
        <v>0</v>
      </c>
      <c r="AJ389" s="14">
        <f t="shared" si="154"/>
        <v>0</v>
      </c>
      <c r="AK389" s="13"/>
      <c r="AL389" s="13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</row>
    <row r="390" spans="1:58" ht="19.5" customHeight="1">
      <c r="A390" s="44" t="s">
        <v>931</v>
      </c>
      <c r="B390" s="44"/>
      <c r="C390" s="44"/>
      <c r="D390" s="44"/>
      <c r="E390" s="38">
        <f t="shared" si="160"/>
        <v>28</v>
      </c>
      <c r="F390" s="24">
        <v>28</v>
      </c>
      <c r="G390" s="13"/>
      <c r="H390" s="25"/>
      <c r="I390" s="26">
        <f t="shared" si="161"/>
        <v>0</v>
      </c>
      <c r="J390" s="45" t="s">
        <v>925</v>
      </c>
      <c r="K390" s="28"/>
      <c r="L390" s="29"/>
      <c r="M390" s="30"/>
      <c r="N390" s="30" t="str">
        <f>IF(K390="","",VLOOKUP(K390,'Inventário+Enviado+pela+Amazon+'!$C$1:$G$536,5,0))</f>
        <v/>
      </c>
      <c r="O390" s="31" t="str">
        <f>IF(M390="","",VLOOKUP(M390,'Estoque FULL '!$A:$D,3,0))</f>
        <v/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35">
        <f t="shared" si="149"/>
        <v>28</v>
      </c>
      <c r="W390" s="13">
        <f t="shared" si="167"/>
        <v>261.52</v>
      </c>
      <c r="X390" s="13">
        <v>9.34</v>
      </c>
      <c r="Y390" s="13">
        <v>1.6817</v>
      </c>
      <c r="Z390" s="13">
        <f t="shared" si="168"/>
        <v>47.087600000000002</v>
      </c>
      <c r="AA390" s="13"/>
      <c r="AB390" s="13"/>
      <c r="AC390" s="13" t="str">
        <f t="shared" si="164"/>
        <v/>
      </c>
      <c r="AD390" s="13"/>
      <c r="AE390" s="13"/>
      <c r="AF390" s="13"/>
      <c r="AG390" s="14"/>
      <c r="AH390" s="14">
        <f t="shared" si="152"/>
        <v>0</v>
      </c>
      <c r="AI390" s="14">
        <f t="shared" si="153"/>
        <v>0</v>
      </c>
      <c r="AJ390" s="14">
        <f t="shared" si="154"/>
        <v>0</v>
      </c>
      <c r="AK390" s="13"/>
      <c r="AL390" s="13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</row>
    <row r="391" spans="1:58" ht="19.5" customHeight="1">
      <c r="A391" s="44"/>
      <c r="B391" s="44"/>
      <c r="C391" s="44"/>
      <c r="D391" s="44"/>
      <c r="E391" s="38">
        <f t="shared" si="160"/>
        <v>0</v>
      </c>
      <c r="F391" s="24"/>
      <c r="G391" s="13"/>
      <c r="H391" s="25"/>
      <c r="I391" s="26">
        <f t="shared" si="161"/>
        <v>0</v>
      </c>
      <c r="J391" s="27"/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49"/>
        <v>0</v>
      </c>
      <c r="W391" s="13">
        <f t="shared" si="167"/>
        <v>0</v>
      </c>
      <c r="X391" s="13"/>
      <c r="Y391" s="13"/>
      <c r="Z391" s="13">
        <f t="shared" si="168"/>
        <v>0</v>
      </c>
      <c r="AA391" s="13"/>
      <c r="AB391" s="13"/>
      <c r="AC391" s="13" t="str">
        <f t="shared" si="164"/>
        <v/>
      </c>
      <c r="AD391" s="13"/>
      <c r="AE391" s="13"/>
      <c r="AF391" s="13"/>
      <c r="AG391" s="14"/>
      <c r="AH391" s="14">
        <f t="shared" si="152"/>
        <v>0</v>
      </c>
      <c r="AI391" s="14">
        <f t="shared" si="153"/>
        <v>0</v>
      </c>
      <c r="AJ391" s="14">
        <f t="shared" si="154"/>
        <v>0</v>
      </c>
      <c r="AK391" s="13"/>
      <c r="AL391" s="13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</row>
    <row r="392" spans="1:58" ht="19.5" customHeight="1">
      <c r="A392" s="22" t="s">
        <v>932</v>
      </c>
      <c r="B392" s="22" t="s">
        <v>933</v>
      </c>
      <c r="C392" s="22"/>
      <c r="D392" s="22"/>
      <c r="E392" s="38">
        <f t="shared" si="160"/>
        <v>21</v>
      </c>
      <c r="F392" s="24">
        <v>21</v>
      </c>
      <c r="G392" s="13"/>
      <c r="H392" s="25"/>
      <c r="I392" s="26">
        <f t="shared" si="161"/>
        <v>0</v>
      </c>
      <c r="J392" s="45" t="s">
        <v>934</v>
      </c>
      <c r="K392" s="28" t="s">
        <v>935</v>
      </c>
      <c r="L392" s="29"/>
      <c r="M392" s="30"/>
      <c r="N392" s="30" t="str">
        <f>IF(K392="","",VLOOKUP(K392,'Inventário+Enviado+pela+Amazon+'!$C$1:$G$536,5,0))</f>
        <v>FZ-B8FK-FSWS</v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49"/>
        <v>21</v>
      </c>
      <c r="W392" s="13">
        <f t="shared" si="167"/>
        <v>196.14</v>
      </c>
      <c r="X392" s="13">
        <v>9.34</v>
      </c>
      <c r="Y392" s="13">
        <v>1.6817</v>
      </c>
      <c r="Z392" s="13">
        <f t="shared" si="168"/>
        <v>35.3157</v>
      </c>
      <c r="AA392" s="13"/>
      <c r="AB392" s="13"/>
      <c r="AC392" s="13" t="str">
        <f t="shared" si="164"/>
        <v/>
      </c>
      <c r="AD392" s="13"/>
      <c r="AE392" s="13"/>
      <c r="AF392" s="13"/>
      <c r="AG392" s="14"/>
      <c r="AH392" s="14">
        <f t="shared" si="152"/>
        <v>0</v>
      </c>
      <c r="AI392" s="14">
        <f t="shared" si="153"/>
        <v>0</v>
      </c>
      <c r="AJ392" s="14">
        <f t="shared" si="154"/>
        <v>0</v>
      </c>
      <c r="AK392" s="13"/>
      <c r="AL392" s="13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</row>
    <row r="393" spans="1:58" ht="19.5" customHeight="1">
      <c r="A393" s="44" t="s">
        <v>936</v>
      </c>
      <c r="B393" s="44"/>
      <c r="C393" s="44"/>
      <c r="D393" s="44"/>
      <c r="E393" s="38">
        <f t="shared" si="160"/>
        <v>0</v>
      </c>
      <c r="F393" s="24"/>
      <c r="G393" s="13"/>
      <c r="H393" s="25"/>
      <c r="I393" s="26">
        <f t="shared" si="161"/>
        <v>0</v>
      </c>
      <c r="J393" s="27"/>
      <c r="K393" s="28" t="s">
        <v>937</v>
      </c>
      <c r="L393" s="29"/>
      <c r="M393" s="30"/>
      <c r="N393" s="30" t="str">
        <f>IF(K393="","",VLOOKUP(K393,'Inventário+Enviado+pela+Amazon+'!$C$1:$G$536,5,0))</f>
        <v>11-V7LM-37HW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49"/>
        <v>0</v>
      </c>
      <c r="W393" s="13">
        <f t="shared" si="167"/>
        <v>0</v>
      </c>
      <c r="X393" s="13"/>
      <c r="Y393" s="13"/>
      <c r="Z393" s="13">
        <f t="shared" si="168"/>
        <v>0</v>
      </c>
      <c r="AA393" s="13"/>
      <c r="AB393" s="13"/>
      <c r="AC393" s="13" t="str">
        <f t="shared" si="164"/>
        <v/>
      </c>
      <c r="AD393" s="13"/>
      <c r="AE393" s="13"/>
      <c r="AF393" s="13"/>
      <c r="AG393" s="14"/>
      <c r="AH393" s="14">
        <f t="shared" si="152"/>
        <v>0</v>
      </c>
      <c r="AI393" s="14">
        <f t="shared" si="153"/>
        <v>0</v>
      </c>
      <c r="AJ393" s="14">
        <f t="shared" si="154"/>
        <v>0</v>
      </c>
      <c r="AK393" s="13"/>
      <c r="AL393" s="13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</row>
    <row r="394" spans="1:58" ht="19.5" customHeight="1">
      <c r="A394" s="44" t="s">
        <v>938</v>
      </c>
      <c r="B394" s="44"/>
      <c r="C394" s="44"/>
      <c r="D394" s="44"/>
      <c r="E394" s="38">
        <f t="shared" si="160"/>
        <v>43</v>
      </c>
      <c r="F394" s="24">
        <v>43</v>
      </c>
      <c r="G394" s="13"/>
      <c r="H394" s="25"/>
      <c r="I394" s="26">
        <f t="shared" si="161"/>
        <v>0</v>
      </c>
      <c r="J394" s="45" t="s">
        <v>939</v>
      </c>
      <c r="K394" s="28" t="s">
        <v>940</v>
      </c>
      <c r="L394" s="29"/>
      <c r="M394" s="30"/>
      <c r="N394" s="30" t="str">
        <f>IF(K394="","",VLOOKUP(K394,'Inventário+Enviado+pela+Amazon+'!$C$1:$G$536,5,0))</f>
        <v>NS-2ARR-ZD1U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49"/>
        <v>43</v>
      </c>
      <c r="W394" s="13"/>
      <c r="X394" s="13"/>
      <c r="Y394" s="13"/>
      <c r="Z394" s="13"/>
      <c r="AA394" s="13"/>
      <c r="AB394" s="13"/>
      <c r="AC394" s="13" t="str">
        <f t="shared" si="164"/>
        <v/>
      </c>
      <c r="AD394" s="13"/>
      <c r="AE394" s="13"/>
      <c r="AF394" s="13"/>
      <c r="AG394" s="14"/>
      <c r="AH394" s="14">
        <f t="shared" si="152"/>
        <v>0</v>
      </c>
      <c r="AI394" s="14">
        <f t="shared" si="153"/>
        <v>0</v>
      </c>
      <c r="AJ394" s="14">
        <f t="shared" si="154"/>
        <v>0</v>
      </c>
      <c r="AK394" s="13"/>
      <c r="AL394" s="13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</row>
    <row r="395" spans="1:58" ht="19.5" customHeight="1">
      <c r="A395" s="44" t="s">
        <v>941</v>
      </c>
      <c r="B395" s="44"/>
      <c r="C395" s="44"/>
      <c r="D395" s="44"/>
      <c r="E395" s="38">
        <f t="shared" si="160"/>
        <v>2</v>
      </c>
      <c r="F395" s="24">
        <v>2</v>
      </c>
      <c r="G395" s="13"/>
      <c r="H395" s="25"/>
      <c r="I395" s="26">
        <f t="shared" si="161"/>
        <v>0</v>
      </c>
      <c r="J395" s="45" t="s">
        <v>939</v>
      </c>
      <c r="K395" s="28" t="s">
        <v>942</v>
      </c>
      <c r="L395" s="29"/>
      <c r="M395" s="30"/>
      <c r="N395" s="30" t="str">
        <f>IF(K395="","",VLOOKUP(K395,'Inventário+Enviado+pela+Amazon+'!$C$1:$G$536,5,0))</f>
        <v>HT-JDZ8-CT5X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49"/>
        <v>2</v>
      </c>
      <c r="W395" s="13"/>
      <c r="X395" s="13"/>
      <c r="Y395" s="13"/>
      <c r="Z395" s="13"/>
      <c r="AA395" s="13"/>
      <c r="AB395" s="13"/>
      <c r="AC395" s="13" t="str">
        <f t="shared" si="164"/>
        <v/>
      </c>
      <c r="AD395" s="13"/>
      <c r="AE395" s="13"/>
      <c r="AF395" s="13"/>
      <c r="AG395" s="14"/>
      <c r="AH395" s="14">
        <f t="shared" si="152"/>
        <v>0</v>
      </c>
      <c r="AI395" s="14">
        <f t="shared" si="153"/>
        <v>0</v>
      </c>
      <c r="AJ395" s="14">
        <f t="shared" si="154"/>
        <v>0</v>
      </c>
      <c r="AK395" s="13"/>
      <c r="AL395" s="13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</row>
    <row r="396" spans="1:58" ht="19.5" customHeight="1">
      <c r="A396" s="44"/>
      <c r="B396" s="44" t="s">
        <v>943</v>
      </c>
      <c r="C396" s="44"/>
      <c r="D396" s="44"/>
      <c r="E396" s="38">
        <f t="shared" si="160"/>
        <v>0</v>
      </c>
      <c r="F396" s="24"/>
      <c r="G396" s="13"/>
      <c r="H396" s="25"/>
      <c r="I396" s="26">
        <f t="shared" si="161"/>
        <v>0</v>
      </c>
      <c r="J396" s="27"/>
      <c r="K396" s="28"/>
      <c r="L396" s="29"/>
      <c r="M396" s="30"/>
      <c r="N396" s="30" t="str">
        <f>IF(K396="","",VLOOKUP(K396,'Inventário+Enviado+pela+Amazon+'!$C$1:$G$536,5,0))</f>
        <v/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49"/>
        <v>0</v>
      </c>
      <c r="W396" s="13">
        <f t="shared" ref="W396:W405" si="169">V396*X396</f>
        <v>0</v>
      </c>
      <c r="X396" s="13">
        <v>9.34</v>
      </c>
      <c r="Y396" s="13">
        <v>1.6817</v>
      </c>
      <c r="Z396" s="13">
        <f t="shared" ref="Z396:Z405" si="170">Y396*V396</f>
        <v>0</v>
      </c>
      <c r="AA396" s="13"/>
      <c r="AB396" s="13"/>
      <c r="AC396" s="13" t="str">
        <f t="shared" si="164"/>
        <v/>
      </c>
      <c r="AD396" s="13"/>
      <c r="AE396" s="13"/>
      <c r="AF396" s="13"/>
      <c r="AG396" s="14"/>
      <c r="AH396" s="14">
        <f t="shared" si="152"/>
        <v>0</v>
      </c>
      <c r="AI396" s="14">
        <f t="shared" si="153"/>
        <v>0</v>
      </c>
      <c r="AJ396" s="14">
        <f t="shared" si="154"/>
        <v>0</v>
      </c>
      <c r="AK396" s="13"/>
      <c r="AL396" s="13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</row>
    <row r="397" spans="1:58" ht="19.5" customHeight="1">
      <c r="A397" s="44"/>
      <c r="B397" s="44"/>
      <c r="C397" s="44"/>
      <c r="D397" s="44"/>
      <c r="E397" s="38">
        <f t="shared" si="160"/>
        <v>0</v>
      </c>
      <c r="F397" s="24"/>
      <c r="G397" s="13"/>
      <c r="H397" s="25"/>
      <c r="I397" s="26">
        <f t="shared" si="16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49"/>
        <v>0</v>
      </c>
      <c r="W397" s="13">
        <f t="shared" si="169"/>
        <v>0</v>
      </c>
      <c r="X397" s="13"/>
      <c r="Y397" s="13"/>
      <c r="Z397" s="13">
        <f t="shared" si="170"/>
        <v>0</v>
      </c>
      <c r="AA397" s="13"/>
      <c r="AB397" s="13"/>
      <c r="AC397" s="13" t="str">
        <f t="shared" si="164"/>
        <v/>
      </c>
      <c r="AD397" s="13"/>
      <c r="AE397" s="13"/>
      <c r="AF397" s="13"/>
      <c r="AG397" s="14"/>
      <c r="AH397" s="14">
        <f t="shared" si="152"/>
        <v>0</v>
      </c>
      <c r="AI397" s="14">
        <f t="shared" si="153"/>
        <v>0</v>
      </c>
      <c r="AJ397" s="14">
        <f t="shared" si="154"/>
        <v>0</v>
      </c>
      <c r="AK397" s="13"/>
      <c r="AL397" s="13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</row>
    <row r="398" spans="1:58" ht="19.5" customHeight="1">
      <c r="A398" s="1"/>
      <c r="B398" s="1"/>
      <c r="C398" s="1"/>
      <c r="D398" s="1"/>
      <c r="E398" s="38">
        <f t="shared" si="160"/>
        <v>0</v>
      </c>
      <c r="F398" s="24"/>
      <c r="G398" s="1"/>
      <c r="H398" s="70"/>
      <c r="I398" s="26">
        <f t="shared" si="161"/>
        <v>0</v>
      </c>
      <c r="J398" s="27"/>
      <c r="K398" s="125"/>
      <c r="L398" s="126"/>
      <c r="M398" s="127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28"/>
      <c r="Q398" s="128"/>
      <c r="R398" s="128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49"/>
        <v>0</v>
      </c>
      <c r="W398" s="13">
        <f t="shared" si="169"/>
        <v>0</v>
      </c>
      <c r="X398" s="13"/>
      <c r="Y398" s="13"/>
      <c r="Z398" s="13">
        <f t="shared" si="170"/>
        <v>0</v>
      </c>
      <c r="AA398" s="13"/>
      <c r="AB398" s="13"/>
      <c r="AC398" s="13" t="str">
        <f t="shared" si="164"/>
        <v/>
      </c>
      <c r="AD398" s="13"/>
      <c r="AE398" s="13"/>
      <c r="AF398" s="13"/>
      <c r="AG398" s="14"/>
      <c r="AH398" s="14">
        <f t="shared" si="152"/>
        <v>0</v>
      </c>
      <c r="AI398" s="14">
        <f t="shared" si="153"/>
        <v>0</v>
      </c>
      <c r="AJ398" s="14">
        <f t="shared" si="154"/>
        <v>0</v>
      </c>
      <c r="AK398" s="13"/>
      <c r="AL398" s="13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</row>
    <row r="399" spans="1:58" ht="19.5" customHeight="1">
      <c r="A399" s="22" t="s">
        <v>944</v>
      </c>
      <c r="B399" s="22" t="s">
        <v>945</v>
      </c>
      <c r="C399" s="22"/>
      <c r="D399" s="22"/>
      <c r="E399" s="38">
        <f t="shared" si="160"/>
        <v>50</v>
      </c>
      <c r="F399" s="24">
        <v>50</v>
      </c>
      <c r="G399" s="13"/>
      <c r="H399" s="25"/>
      <c r="I399" s="26">
        <f t="shared" si="161"/>
        <v>0</v>
      </c>
      <c r="J399" s="45" t="s">
        <v>946</v>
      </c>
      <c r="K399" s="28"/>
      <c r="L399" s="29"/>
      <c r="M399" s="30" t="s">
        <v>947</v>
      </c>
      <c r="N399" s="30" t="str">
        <f>IF(K399="","",VLOOKUP(K399,'Inventário+Enviado+pela+Amazon+'!$C$1:$G$536,5,0))</f>
        <v/>
      </c>
      <c r="O399" s="31" t="str">
        <f>IF(M399="","",VLOOKUP(M399,'Estoque FULL '!$A:$D,3,0))</f>
        <v>XHKF22141</v>
      </c>
      <c r="P399" s="117"/>
      <c r="Q399" s="117"/>
      <c r="R399" s="117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42">
        <f t="shared" si="149"/>
        <v>50</v>
      </c>
      <c r="W399" s="13">
        <f t="shared" si="169"/>
        <v>467</v>
      </c>
      <c r="X399" s="13">
        <v>9.34</v>
      </c>
      <c r="Y399" s="13">
        <v>1.6817</v>
      </c>
      <c r="Z399" s="13">
        <f t="shared" si="170"/>
        <v>84.084999999999994</v>
      </c>
      <c r="AA399" s="13"/>
      <c r="AB399" s="13"/>
      <c r="AC399" s="13" t="str">
        <f t="shared" si="164"/>
        <v/>
      </c>
      <c r="AD399" s="13"/>
      <c r="AE399" s="13">
        <v>9.9808367346938791</v>
      </c>
      <c r="AF399" s="13">
        <v>1.6800612244897959</v>
      </c>
      <c r="AG399" s="153">
        <v>0.62</v>
      </c>
      <c r="AH399" s="14">
        <f t="shared" si="152"/>
        <v>499.04183673469396</v>
      </c>
      <c r="AI399" s="14">
        <f t="shared" si="153"/>
        <v>84.003061224489798</v>
      </c>
      <c r="AJ399" s="14">
        <f t="shared" si="154"/>
        <v>31</v>
      </c>
      <c r="AK399" s="106" t="s">
        <v>715</v>
      </c>
      <c r="AL399" s="13" t="s">
        <v>794</v>
      </c>
      <c r="AM399" s="20">
        <v>39269090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</row>
    <row r="400" spans="1:58" ht="19.5" customHeight="1">
      <c r="A400" s="44" t="s">
        <v>948</v>
      </c>
      <c r="B400" s="44"/>
      <c r="C400" s="44"/>
      <c r="D400" s="44"/>
      <c r="E400" s="38">
        <f t="shared" si="160"/>
        <v>96</v>
      </c>
      <c r="F400" s="24">
        <v>96</v>
      </c>
      <c r="G400" s="13"/>
      <c r="H400" s="25"/>
      <c r="I400" s="26">
        <f t="shared" si="161"/>
        <v>0</v>
      </c>
      <c r="J400" s="45" t="s">
        <v>946</v>
      </c>
      <c r="K400" s="28"/>
      <c r="L400" s="29"/>
      <c r="M400" s="30" t="s">
        <v>949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EGFS88536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49"/>
        <v>96</v>
      </c>
      <c r="W400" s="13">
        <f t="shared" si="169"/>
        <v>896.64</v>
      </c>
      <c r="X400" s="13">
        <v>9.34</v>
      </c>
      <c r="Y400" s="13">
        <v>1.6817</v>
      </c>
      <c r="Z400" s="13">
        <f t="shared" si="170"/>
        <v>161.44319999999999</v>
      </c>
      <c r="AA400" s="13"/>
      <c r="AB400" s="13"/>
      <c r="AC400" s="13" t="str">
        <f t="shared" si="16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4">
        <f t="shared" si="152"/>
        <v>958.16032653061234</v>
      </c>
      <c r="AI400" s="14">
        <f t="shared" si="153"/>
        <v>161.28587755102041</v>
      </c>
      <c r="AJ400" s="14">
        <f t="shared" si="154"/>
        <v>59.519999999999996</v>
      </c>
      <c r="AK400" s="106" t="s">
        <v>715</v>
      </c>
      <c r="AL400" s="13" t="s">
        <v>794</v>
      </c>
      <c r="AM400" s="20">
        <v>39269090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</row>
    <row r="401" spans="1:58" ht="19.5" customHeight="1">
      <c r="A401" s="44" t="s">
        <v>950</v>
      </c>
      <c r="B401" s="44"/>
      <c r="C401" s="44"/>
      <c r="D401" s="44"/>
      <c r="E401" s="38">
        <f t="shared" si="160"/>
        <v>100</v>
      </c>
      <c r="F401" s="24">
        <v>100</v>
      </c>
      <c r="G401" s="13"/>
      <c r="H401" s="25"/>
      <c r="I401" s="26">
        <f t="shared" si="161"/>
        <v>0</v>
      </c>
      <c r="J401" s="45" t="s">
        <v>946</v>
      </c>
      <c r="K401" s="28" t="s">
        <v>951</v>
      </c>
      <c r="L401" s="29"/>
      <c r="M401" s="30" t="s">
        <v>952</v>
      </c>
      <c r="N401" s="30" t="str">
        <f>IF(K401="","",VLOOKUP(K401,'Inventário+Enviado+pela+Amazon+'!$C$1:$G$536,5,0))</f>
        <v>NC-JCHU-ZOPZ</v>
      </c>
      <c r="O401" s="31" t="str">
        <f>IF(M401="","",VLOOKUP(M401,'Estoque FULL '!$A:$D,3,0))</f>
        <v>DCOG89742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14</v>
      </c>
      <c r="U401" s="34"/>
      <c r="V401" s="42">
        <f t="shared" si="149"/>
        <v>114</v>
      </c>
      <c r="W401" s="13">
        <f t="shared" si="169"/>
        <v>1064.76</v>
      </c>
      <c r="X401" s="13">
        <v>9.34</v>
      </c>
      <c r="Y401" s="13">
        <v>1.6817</v>
      </c>
      <c r="Z401" s="13">
        <f t="shared" si="170"/>
        <v>191.71379999999999</v>
      </c>
      <c r="AA401" s="13"/>
      <c r="AB401" s="13"/>
      <c r="AC401" s="13" t="str">
        <f t="shared" si="16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4">
        <f t="shared" si="152"/>
        <v>1137.8153877551022</v>
      </c>
      <c r="AI401" s="14">
        <f t="shared" si="153"/>
        <v>191.52697959183672</v>
      </c>
      <c r="AJ401" s="14">
        <f t="shared" si="154"/>
        <v>70.679999999999993</v>
      </c>
      <c r="AK401" s="106" t="s">
        <v>715</v>
      </c>
      <c r="AL401" s="13" t="s">
        <v>794</v>
      </c>
      <c r="AM401" s="20">
        <v>39269090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</row>
    <row r="402" spans="1:58" ht="19.5" customHeight="1">
      <c r="A402" s="44" t="s">
        <v>953</v>
      </c>
      <c r="B402" s="44"/>
      <c r="C402" s="44"/>
      <c r="D402" s="44"/>
      <c r="E402" s="38">
        <f t="shared" si="160"/>
        <v>259</v>
      </c>
      <c r="F402" s="24">
        <v>259</v>
      </c>
      <c r="G402" s="13"/>
      <c r="H402" s="25"/>
      <c r="I402" s="26">
        <f t="shared" si="161"/>
        <v>0</v>
      </c>
      <c r="J402" s="45" t="s">
        <v>946</v>
      </c>
      <c r="K402" s="28" t="s">
        <v>954</v>
      </c>
      <c r="L402" s="29"/>
      <c r="M402" s="30" t="s">
        <v>955</v>
      </c>
      <c r="N402" s="30" t="str">
        <f>IF(K402="","",VLOOKUP(K402,'Inventário+Enviado+pela+Amazon+'!$C$1:$G$536,5,0))</f>
        <v>OT-MPN5-MIT2</v>
      </c>
      <c r="O402" s="31" t="str">
        <f>IF(M402="","",VLOOKUP(M402,'Estoque FULL '!$A:$D,3,0))</f>
        <v>SAST90209</v>
      </c>
      <c r="P402" s="117"/>
      <c r="Q402" s="117"/>
      <c r="R402" s="117"/>
      <c r="S402" s="32">
        <f>IFERROR(IF(M402&lt;&gt;"",VLOOKUP(M402,'Estoque FULL '!$A:$D,4,0),0),0)</f>
        <v>14</v>
      </c>
      <c r="T402" s="33">
        <f>IFERROR(VLOOKUP(K402,'Inventário+Enviado+pela+Amazon+'!$C$1:$F$510,4,0),0)</f>
        <v>0</v>
      </c>
      <c r="U402" s="34"/>
      <c r="V402" s="42">
        <f t="shared" si="149"/>
        <v>273</v>
      </c>
      <c r="W402" s="13">
        <f t="shared" si="169"/>
        <v>2549.8200000000002</v>
      </c>
      <c r="X402" s="13">
        <v>9.34</v>
      </c>
      <c r="Y402" s="13">
        <v>1.6817</v>
      </c>
      <c r="Z402" s="13">
        <f t="shared" si="170"/>
        <v>459.10410000000002</v>
      </c>
      <c r="AA402" s="13"/>
      <c r="AB402" s="13"/>
      <c r="AC402" s="13" t="str">
        <f t="shared" si="16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4">
        <f t="shared" si="152"/>
        <v>2724.768428571429</v>
      </c>
      <c r="AI402" s="14">
        <f t="shared" si="153"/>
        <v>458.65671428571426</v>
      </c>
      <c r="AJ402" s="14">
        <f t="shared" si="154"/>
        <v>169.26</v>
      </c>
      <c r="AK402" s="106" t="s">
        <v>715</v>
      </c>
      <c r="AL402" s="13" t="s">
        <v>794</v>
      </c>
      <c r="AM402" s="20">
        <v>39269090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</row>
    <row r="403" spans="1:58" ht="19.5" customHeight="1">
      <c r="A403" s="44"/>
      <c r="B403" s="44"/>
      <c r="C403" s="44"/>
      <c r="D403" s="44"/>
      <c r="E403" s="38">
        <f t="shared" si="160"/>
        <v>0</v>
      </c>
      <c r="F403" s="24"/>
      <c r="G403" s="13"/>
      <c r="H403" s="25"/>
      <c r="I403" s="26">
        <f t="shared" si="161"/>
        <v>0</v>
      </c>
      <c r="J403" s="27"/>
      <c r="K403" s="28"/>
      <c r="L403" s="29"/>
      <c r="M403" s="30"/>
      <c r="N403" s="30" t="str">
        <f>IF(K403="","",VLOOKUP(K403,'Inventário+Enviado+pela+Amazon+'!$C$1:$G$536,5,0))</f>
        <v/>
      </c>
      <c r="O403" s="31" t="str">
        <f>IF(M403="","",VLOOKUP(M403,'Estoque FULL '!$A:$D,3,0))</f>
        <v/>
      </c>
      <c r="P403" s="117"/>
      <c r="Q403" s="117"/>
      <c r="R403" s="117"/>
      <c r="S403" s="32">
        <f>IFERROR(IF(M403&lt;&gt;"",VLOOKUP(M403,'Estoque FULL '!$A:$D,4,0),0),0)</f>
        <v>0</v>
      </c>
      <c r="T403" s="33">
        <f>IFERROR(VLOOKUP(K403,'Inventário+Enviado+pela+Amazon+'!$C$1:$F$510,4,0),0)</f>
        <v>0</v>
      </c>
      <c r="U403" s="34"/>
      <c r="V403" s="35">
        <f t="shared" si="149"/>
        <v>0</v>
      </c>
      <c r="W403" s="13">
        <f t="shared" si="169"/>
        <v>0</v>
      </c>
      <c r="X403" s="13"/>
      <c r="Y403" s="13"/>
      <c r="Z403" s="13">
        <f t="shared" si="170"/>
        <v>0</v>
      </c>
      <c r="AA403" s="13"/>
      <c r="AB403" s="13"/>
      <c r="AC403" s="13" t="str">
        <f t="shared" si="164"/>
        <v/>
      </c>
      <c r="AD403" s="13"/>
      <c r="AE403" s="13"/>
      <c r="AF403" s="13"/>
      <c r="AG403" s="14"/>
      <c r="AH403" s="14">
        <f t="shared" si="152"/>
        <v>0</v>
      </c>
      <c r="AI403" s="14">
        <f t="shared" si="153"/>
        <v>0</v>
      </c>
      <c r="AJ403" s="14">
        <f t="shared" si="154"/>
        <v>0</v>
      </c>
      <c r="AK403" s="13"/>
      <c r="AL403" s="13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</row>
    <row r="404" spans="1:58" ht="19.5" customHeight="1">
      <c r="A404" s="22" t="s">
        <v>956</v>
      </c>
      <c r="B404" s="22" t="s">
        <v>957</v>
      </c>
      <c r="C404" s="22"/>
      <c r="D404" s="22"/>
      <c r="E404" s="38">
        <f t="shared" si="160"/>
        <v>152</v>
      </c>
      <c r="F404" s="24">
        <v>152</v>
      </c>
      <c r="G404" s="13"/>
      <c r="H404" s="25"/>
      <c r="I404" s="26">
        <f t="shared" si="161"/>
        <v>0</v>
      </c>
      <c r="J404" s="45" t="s">
        <v>958</v>
      </c>
      <c r="K404" s="28"/>
      <c r="L404" s="29"/>
      <c r="M404" s="30" t="s">
        <v>959</v>
      </c>
      <c r="N404" s="30" t="str">
        <f>IF(K404="","",VLOOKUP(K404,'Inventário+Enviado+pela+Amazon+'!$C$1:$G$536,5,0))</f>
        <v/>
      </c>
      <c r="O404" s="31" t="str">
        <f>IF(M404="","",VLOOKUP(M404,'Estoque FULL '!$A:$D,3,0))</f>
        <v>IEZE53660</v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42">
        <f t="shared" si="149"/>
        <v>152</v>
      </c>
      <c r="W404" s="13">
        <f t="shared" si="169"/>
        <v>1419.68</v>
      </c>
      <c r="X404" s="13">
        <v>9.34</v>
      </c>
      <c r="Y404" s="13">
        <v>1.6817</v>
      </c>
      <c r="Z404" s="13">
        <f t="shared" si="170"/>
        <v>255.61840000000001</v>
      </c>
      <c r="AA404" s="13"/>
      <c r="AB404" s="13"/>
      <c r="AC404" s="13" t="str">
        <f t="shared" si="164"/>
        <v/>
      </c>
      <c r="AD404" s="13"/>
      <c r="AE404" s="13">
        <v>9.9908041237113405</v>
      </c>
      <c r="AF404" s="13">
        <v>1.6817319587628865</v>
      </c>
      <c r="AG404" s="153">
        <v>0.62</v>
      </c>
      <c r="AH404" s="14">
        <f t="shared" si="152"/>
        <v>1518.6022268041238</v>
      </c>
      <c r="AI404" s="14">
        <f t="shared" si="153"/>
        <v>255.62325773195874</v>
      </c>
      <c r="AJ404" s="14">
        <f t="shared" si="154"/>
        <v>94.24</v>
      </c>
      <c r="AK404" s="106" t="s">
        <v>715</v>
      </c>
      <c r="AL404" s="13" t="s">
        <v>794</v>
      </c>
      <c r="AM404" s="20">
        <v>39269090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</row>
    <row r="405" spans="1:58" ht="19.5" customHeight="1">
      <c r="A405" s="44" t="s">
        <v>960</v>
      </c>
      <c r="B405" s="44"/>
      <c r="C405" s="44"/>
      <c r="D405" s="44"/>
      <c r="E405" s="38">
        <f t="shared" si="160"/>
        <v>294</v>
      </c>
      <c r="F405" s="24">
        <v>294</v>
      </c>
      <c r="G405" s="13"/>
      <c r="H405" s="25"/>
      <c r="I405" s="26">
        <f t="shared" si="161"/>
        <v>0</v>
      </c>
      <c r="J405" s="45" t="s">
        <v>958</v>
      </c>
      <c r="K405" s="28"/>
      <c r="L405" s="29"/>
      <c r="M405" s="30" t="s">
        <v>961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RCZB53440</v>
      </c>
      <c r="P405" s="117"/>
      <c r="Q405" s="117"/>
      <c r="R405" s="117"/>
      <c r="S405" s="32">
        <f>IFERROR(IF(M405&lt;&gt;"",VLOOKUP(M405,'Estoque FULL '!$A:$D,4,0),0),0)</f>
        <v>4</v>
      </c>
      <c r="T405" s="33">
        <f>IFERROR(VLOOKUP(K405,'Inventário+Enviado+pela+Amazon+'!$C$1:$F$510,4,0),0)</f>
        <v>0</v>
      </c>
      <c r="U405" s="34"/>
      <c r="V405" s="42">
        <f t="shared" si="149"/>
        <v>298</v>
      </c>
      <c r="W405" s="13">
        <f t="shared" si="169"/>
        <v>2783.32</v>
      </c>
      <c r="X405" s="13">
        <v>9.34</v>
      </c>
      <c r="Y405" s="13">
        <v>1.6817</v>
      </c>
      <c r="Z405" s="13">
        <f t="shared" si="170"/>
        <v>501.14659999999998</v>
      </c>
      <c r="AA405" s="13"/>
      <c r="AB405" s="13"/>
      <c r="AC405" s="13" t="str">
        <f t="shared" si="16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4">
        <f t="shared" si="152"/>
        <v>2977.2596288659793</v>
      </c>
      <c r="AI405" s="14">
        <f t="shared" si="153"/>
        <v>501.15612371134017</v>
      </c>
      <c r="AJ405" s="14">
        <f t="shared" si="154"/>
        <v>184.76</v>
      </c>
      <c r="AK405" s="106" t="s">
        <v>715</v>
      </c>
      <c r="AL405" s="13" t="s">
        <v>794</v>
      </c>
      <c r="AM405" s="20">
        <v>39269090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</row>
    <row r="406" spans="1:58" ht="19.5" customHeight="1">
      <c r="A406" s="44" t="s">
        <v>962</v>
      </c>
      <c r="B406" s="44"/>
      <c r="C406" s="44"/>
      <c r="D406" s="44"/>
      <c r="E406" s="38">
        <f t="shared" si="160"/>
        <v>180</v>
      </c>
      <c r="F406" s="24">
        <v>180</v>
      </c>
      <c r="G406" s="13"/>
      <c r="H406" s="25"/>
      <c r="I406" s="26"/>
      <c r="J406" s="45"/>
      <c r="K406" s="28"/>
      <c r="L406" s="29"/>
      <c r="M406" s="30" t="s">
        <v>963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PLFF54596</v>
      </c>
      <c r="P406" s="117"/>
      <c r="Q406" s="117"/>
      <c r="R406" s="117"/>
      <c r="S406" s="32">
        <f>IFERROR(IF(M406&lt;&gt;"",VLOOKUP(M406,'Estoque FULL '!$A:$D,4,0),0),0)</f>
        <v>0</v>
      </c>
      <c r="T406" s="33">
        <f>IFERROR(VLOOKUP(K406,'Inventário+Enviado+pela+Amazon+'!$C$1:$F$510,4,0),0)</f>
        <v>0</v>
      </c>
      <c r="U406" s="34"/>
      <c r="V406" s="42">
        <f t="shared" si="149"/>
        <v>180</v>
      </c>
      <c r="W406" s="13"/>
      <c r="X406" s="13"/>
      <c r="Y406" s="13"/>
      <c r="Z406" s="13"/>
      <c r="AA406" s="13"/>
      <c r="AB406" s="13"/>
      <c r="AC406" s="13"/>
      <c r="AD406" s="13"/>
      <c r="AE406" s="13">
        <v>9.9908041237113405</v>
      </c>
      <c r="AF406" s="13">
        <v>1.6817319587628865</v>
      </c>
      <c r="AG406" s="153">
        <v>0.62</v>
      </c>
      <c r="AH406" s="14">
        <f t="shared" si="152"/>
        <v>1798.3447422680413</v>
      </c>
      <c r="AI406" s="14">
        <f t="shared" si="153"/>
        <v>302.71175257731954</v>
      </c>
      <c r="AJ406" s="14">
        <f t="shared" si="154"/>
        <v>111.6</v>
      </c>
      <c r="AK406" s="106" t="s">
        <v>715</v>
      </c>
      <c r="AL406" s="13" t="s">
        <v>794</v>
      </c>
      <c r="AM406" s="20">
        <v>39269090</v>
      </c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</row>
    <row r="407" spans="1:58" ht="19.5" customHeight="1">
      <c r="A407" s="44" t="s">
        <v>964</v>
      </c>
      <c r="B407" s="44"/>
      <c r="C407" s="44"/>
      <c r="D407" s="44"/>
      <c r="E407" s="38">
        <f t="shared" si="160"/>
        <v>100</v>
      </c>
      <c r="F407" s="24">
        <v>100</v>
      </c>
      <c r="G407" s="13"/>
      <c r="H407" s="25"/>
      <c r="I407" s="26"/>
      <c r="J407" s="45"/>
      <c r="K407" s="28"/>
      <c r="L407" s="29"/>
      <c r="M407" s="30" t="s">
        <v>965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QXEO06750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49"/>
        <v>100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4">
        <f t="shared" si="152"/>
        <v>999.080412371134</v>
      </c>
      <c r="AI407" s="14">
        <f t="shared" si="153"/>
        <v>168.17319587628864</v>
      </c>
      <c r="AJ407" s="14">
        <f t="shared" si="154"/>
        <v>62</v>
      </c>
      <c r="AK407" s="106" t="s">
        <v>715</v>
      </c>
      <c r="AL407" s="13" t="s">
        <v>794</v>
      </c>
      <c r="AM407" s="20">
        <v>39269090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</row>
    <row r="408" spans="1:58" ht="19.5" customHeight="1">
      <c r="A408" s="44"/>
      <c r="B408" s="44"/>
      <c r="C408" s="44"/>
      <c r="D408" s="44"/>
      <c r="E408" s="38">
        <f t="shared" si="160"/>
        <v>0</v>
      </c>
      <c r="F408" s="24"/>
      <c r="G408" s="13"/>
      <c r="H408" s="25"/>
      <c r="I408" s="26">
        <f t="shared" ref="I408:I431" si="171">G408*H408</f>
        <v>0</v>
      </c>
      <c r="J408" s="27"/>
      <c r="K408" s="28"/>
      <c r="L408" s="29"/>
      <c r="M408" s="30"/>
      <c r="N408" s="30" t="str">
        <f>IF(K408="","",VLOOKUP(K408,'Inventário+Enviado+pela+Amazon+'!$C$1:$G$536,5,0))</f>
        <v/>
      </c>
      <c r="O408" s="31" t="str">
        <f>IF(M408="","",VLOOKUP(M408,'Estoque FULL '!$A:$D,3,0))</f>
        <v/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35">
        <f t="shared" si="149"/>
        <v>0</v>
      </c>
      <c r="W408" s="13">
        <f t="shared" ref="W408:W415" si="172">V408*X408</f>
        <v>0</v>
      </c>
      <c r="X408" s="13"/>
      <c r="Y408" s="13"/>
      <c r="Z408" s="13">
        <f t="shared" ref="Z408:Z415" si="173">Y408*V408</f>
        <v>0</v>
      </c>
      <c r="AA408" s="13"/>
      <c r="AB408" s="13"/>
      <c r="AC408" s="13" t="str">
        <f t="shared" ref="AC408:AC431" si="174">IF(S408="#N/D","ERRO","")</f>
        <v/>
      </c>
      <c r="AD408" s="13"/>
      <c r="AE408" s="13"/>
      <c r="AF408" s="13"/>
      <c r="AG408" s="14"/>
      <c r="AH408" s="14">
        <f t="shared" si="152"/>
        <v>0</v>
      </c>
      <c r="AI408" s="14">
        <f t="shared" si="153"/>
        <v>0</v>
      </c>
      <c r="AJ408" s="14">
        <f t="shared" si="154"/>
        <v>0</v>
      </c>
      <c r="AK408" s="13"/>
      <c r="AL408" s="13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</row>
    <row r="409" spans="1:58" ht="19.5" customHeight="1">
      <c r="A409" s="22" t="s">
        <v>966</v>
      </c>
      <c r="B409" s="22" t="s">
        <v>967</v>
      </c>
      <c r="C409" s="22"/>
      <c r="D409" s="22"/>
      <c r="E409" s="38">
        <f t="shared" si="160"/>
        <v>37</v>
      </c>
      <c r="F409" s="24">
        <v>37</v>
      </c>
      <c r="G409" s="13"/>
      <c r="H409" s="25"/>
      <c r="I409" s="26">
        <f t="shared" si="171"/>
        <v>0</v>
      </c>
      <c r="J409" s="45" t="s">
        <v>925</v>
      </c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49"/>
        <v>37</v>
      </c>
      <c r="W409" s="13">
        <f t="shared" si="172"/>
        <v>345.58</v>
      </c>
      <c r="X409" s="13">
        <v>9.34</v>
      </c>
      <c r="Y409" s="13">
        <v>1.6817</v>
      </c>
      <c r="Z409" s="13">
        <f t="shared" si="173"/>
        <v>62.222899999999996</v>
      </c>
      <c r="AA409" s="13"/>
      <c r="AB409" s="13"/>
      <c r="AC409" s="13" t="str">
        <f t="shared" si="174"/>
        <v/>
      </c>
      <c r="AD409" s="13"/>
      <c r="AE409" s="13">
        <v>8.6280555555555534</v>
      </c>
      <c r="AF409" s="13">
        <v>1.5530555555555556</v>
      </c>
      <c r="AG409" s="14"/>
      <c r="AH409" s="14">
        <f t="shared" si="152"/>
        <v>319.23805555555549</v>
      </c>
      <c r="AI409" s="14">
        <f t="shared" si="153"/>
        <v>57.463055555555556</v>
      </c>
      <c r="AJ409" s="14">
        <f t="shared" si="154"/>
        <v>0</v>
      </c>
      <c r="AK409" s="13" t="s">
        <v>803</v>
      </c>
      <c r="AL409" s="13" t="s">
        <v>804</v>
      </c>
      <c r="AM409" s="20">
        <v>39269090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</row>
    <row r="410" spans="1:58" ht="19.5" customHeight="1">
      <c r="A410" s="44" t="s">
        <v>968</v>
      </c>
      <c r="B410" s="44"/>
      <c r="C410" s="44"/>
      <c r="D410" s="44"/>
      <c r="E410" s="38">
        <f t="shared" si="160"/>
        <v>35</v>
      </c>
      <c r="F410" s="24">
        <v>35</v>
      </c>
      <c r="G410" s="13"/>
      <c r="H410" s="25"/>
      <c r="I410" s="26">
        <f t="shared" si="171"/>
        <v>0</v>
      </c>
      <c r="J410" s="45" t="s">
        <v>925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49"/>
        <v>35</v>
      </c>
      <c r="W410" s="13">
        <f t="shared" si="172"/>
        <v>326.89999999999998</v>
      </c>
      <c r="X410" s="13">
        <v>9.34</v>
      </c>
      <c r="Y410" s="13">
        <v>1.6817</v>
      </c>
      <c r="Z410" s="13">
        <f t="shared" si="173"/>
        <v>58.859499999999997</v>
      </c>
      <c r="AA410" s="13"/>
      <c r="AB410" s="13"/>
      <c r="AC410" s="13" t="str">
        <f t="shared" si="174"/>
        <v/>
      </c>
      <c r="AD410" s="13"/>
      <c r="AE410" s="13">
        <v>8.6280555555555534</v>
      </c>
      <c r="AF410" s="13">
        <v>1.5530555555555556</v>
      </c>
      <c r="AG410" s="14"/>
      <c r="AH410" s="14">
        <f t="shared" si="152"/>
        <v>301.98194444444437</v>
      </c>
      <c r="AI410" s="14">
        <f t="shared" si="153"/>
        <v>54.356944444444444</v>
      </c>
      <c r="AJ410" s="14">
        <f t="shared" si="154"/>
        <v>0</v>
      </c>
      <c r="AK410" s="13" t="s">
        <v>803</v>
      </c>
      <c r="AL410" s="13" t="s">
        <v>804</v>
      </c>
      <c r="AM410" s="20">
        <v>39269090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</row>
    <row r="411" spans="1:58" ht="19.5" customHeight="1">
      <c r="A411" s="44" t="s">
        <v>969</v>
      </c>
      <c r="B411" s="44"/>
      <c r="C411" s="44"/>
      <c r="D411" s="44"/>
      <c r="E411" s="38">
        <f t="shared" si="160"/>
        <v>31</v>
      </c>
      <c r="F411" s="24">
        <v>31</v>
      </c>
      <c r="G411" s="13"/>
      <c r="H411" s="25"/>
      <c r="I411" s="26">
        <f t="shared" si="171"/>
        <v>0</v>
      </c>
      <c r="J411" s="45" t="s">
        <v>925</v>
      </c>
      <c r="K411" s="28" t="s">
        <v>970</v>
      </c>
      <c r="L411" s="29"/>
      <c r="M411" s="30" t="s">
        <v>971</v>
      </c>
      <c r="N411" s="30" t="str">
        <f>IF(K411="","",VLOOKUP(K411,'Inventário+Enviado+pela+Amazon+'!$C$1:$G$536,5,0))</f>
        <v>PD-BIIL-1H73</v>
      </c>
      <c r="O411" s="31" t="str">
        <f>IF(M411="","",VLOOKUP(M411,'Estoque FULL '!$A:$D,3,0))</f>
        <v>ZQJA23964</v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42">
        <f t="shared" si="149"/>
        <v>31</v>
      </c>
      <c r="W411" s="13">
        <f t="shared" si="172"/>
        <v>289.54000000000002</v>
      </c>
      <c r="X411" s="13">
        <v>9.34</v>
      </c>
      <c r="Y411" s="13">
        <v>1.6817</v>
      </c>
      <c r="Z411" s="13">
        <f t="shared" si="173"/>
        <v>52.1327</v>
      </c>
      <c r="AA411" s="13"/>
      <c r="AB411" s="13"/>
      <c r="AC411" s="13" t="str">
        <f t="shared" si="174"/>
        <v/>
      </c>
      <c r="AD411" s="13"/>
      <c r="AE411" s="13">
        <v>8.6280555555555534</v>
      </c>
      <c r="AF411" s="13">
        <v>1.5530555555555556</v>
      </c>
      <c r="AG411" s="14"/>
      <c r="AH411" s="14">
        <f t="shared" si="152"/>
        <v>267.46972222222217</v>
      </c>
      <c r="AI411" s="14">
        <f t="shared" si="153"/>
        <v>48.144722222222228</v>
      </c>
      <c r="AJ411" s="14">
        <f t="shared" si="154"/>
        <v>0</v>
      </c>
      <c r="AK411" s="13" t="s">
        <v>803</v>
      </c>
      <c r="AL411" s="13" t="s">
        <v>804</v>
      </c>
      <c r="AM411" s="20">
        <v>39269090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</row>
    <row r="412" spans="1:58" ht="19.5" customHeight="1">
      <c r="A412" s="44" t="s">
        <v>972</v>
      </c>
      <c r="B412" s="44"/>
      <c r="C412" s="44"/>
      <c r="D412" s="44"/>
      <c r="E412" s="38">
        <f t="shared" si="160"/>
        <v>65</v>
      </c>
      <c r="F412" s="24">
        <v>65</v>
      </c>
      <c r="G412" s="13"/>
      <c r="H412" s="25"/>
      <c r="I412" s="26">
        <f t="shared" si="171"/>
        <v>0</v>
      </c>
      <c r="J412" s="45" t="s">
        <v>925</v>
      </c>
      <c r="K412" s="28" t="s">
        <v>973</v>
      </c>
      <c r="L412" s="29"/>
      <c r="M412" s="30">
        <v>7898722574663</v>
      </c>
      <c r="N412" s="30" t="str">
        <f>IF(K412="","",VLOOKUP(K412,'Inventário+Enviado+pela+Amazon+'!$C$1:$G$536,5,0))</f>
        <v>2Z-EHJ2-ZRRN</v>
      </c>
      <c r="O412" s="31" t="e">
        <f>IF(M412="","",VLOOKUP(M412,'Estoque FULL '!$A:$D,3,0))</f>
        <v>#N/A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35">
        <f t="shared" si="149"/>
        <v>65</v>
      </c>
      <c r="W412" s="13">
        <f t="shared" si="172"/>
        <v>607.1</v>
      </c>
      <c r="X412" s="13">
        <v>9.34</v>
      </c>
      <c r="Y412" s="13">
        <v>1.6817</v>
      </c>
      <c r="Z412" s="13">
        <f t="shared" si="173"/>
        <v>109.3105</v>
      </c>
      <c r="AA412" s="13"/>
      <c r="AB412" s="13"/>
      <c r="AC412" s="13" t="str">
        <f t="shared" si="174"/>
        <v/>
      </c>
      <c r="AD412" s="13"/>
      <c r="AE412" s="13">
        <v>8.6280555555555534</v>
      </c>
      <c r="AF412" s="13">
        <v>1.5530555555555556</v>
      </c>
      <c r="AG412" s="14"/>
      <c r="AH412" s="14">
        <f t="shared" si="152"/>
        <v>560.82361111111095</v>
      </c>
      <c r="AI412" s="14">
        <f t="shared" si="153"/>
        <v>100.94861111111112</v>
      </c>
      <c r="AJ412" s="14">
        <f t="shared" si="154"/>
        <v>0</v>
      </c>
      <c r="AK412" s="13" t="s">
        <v>803</v>
      </c>
      <c r="AL412" s="13" t="s">
        <v>804</v>
      </c>
      <c r="AM412" s="20">
        <v>39269090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</row>
    <row r="413" spans="1:58" ht="19.5" customHeight="1">
      <c r="A413" s="44" t="s">
        <v>974</v>
      </c>
      <c r="B413" s="44"/>
      <c r="C413" s="44"/>
      <c r="D413" s="44"/>
      <c r="E413" s="38">
        <f t="shared" si="160"/>
        <v>0</v>
      </c>
      <c r="F413" s="24"/>
      <c r="G413" s="13"/>
      <c r="H413" s="25"/>
      <c r="I413" s="26">
        <f t="shared" si="171"/>
        <v>0</v>
      </c>
      <c r="J413" s="27"/>
      <c r="K413" s="28"/>
      <c r="L413" s="29"/>
      <c r="M413" s="30"/>
      <c r="N413" s="30" t="str">
        <f>IF(K413="","",VLOOKUP(K413,'Inventário+Enviado+pela+Amazon+'!$C$1:$G$536,5,0))</f>
        <v/>
      </c>
      <c r="O413" s="31" t="str">
        <f>IF(M413="","",VLOOKUP(M413,'Estoque FULL '!$A:$D,3,0))</f>
        <v/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49"/>
        <v>0</v>
      </c>
      <c r="W413" s="13">
        <f t="shared" si="172"/>
        <v>0</v>
      </c>
      <c r="X413" s="13"/>
      <c r="Y413" s="13"/>
      <c r="Z413" s="13">
        <f t="shared" si="173"/>
        <v>0</v>
      </c>
      <c r="AA413" s="13"/>
      <c r="AB413" s="13"/>
      <c r="AC413" s="13" t="str">
        <f t="shared" si="174"/>
        <v/>
      </c>
      <c r="AD413" s="13"/>
      <c r="AE413" s="13">
        <v>8.6280555555555534</v>
      </c>
      <c r="AF413" s="13">
        <v>1.5530555555555556</v>
      </c>
      <c r="AG413" s="14"/>
      <c r="AH413" s="14">
        <f t="shared" si="152"/>
        <v>0</v>
      </c>
      <c r="AI413" s="14">
        <f t="shared" si="153"/>
        <v>0</v>
      </c>
      <c r="AJ413" s="14">
        <f t="shared" si="154"/>
        <v>0</v>
      </c>
      <c r="AK413" s="13"/>
      <c r="AL413" s="13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</row>
    <row r="414" spans="1:58" ht="19.5" customHeight="1">
      <c r="A414" s="22" t="s">
        <v>975</v>
      </c>
      <c r="B414" s="22" t="s">
        <v>976</v>
      </c>
      <c r="C414" s="22"/>
      <c r="D414" s="22"/>
      <c r="E414" s="38">
        <f t="shared" si="160"/>
        <v>25</v>
      </c>
      <c r="F414" s="24">
        <v>25</v>
      </c>
      <c r="G414" s="13"/>
      <c r="H414" s="25"/>
      <c r="I414" s="26">
        <f t="shared" si="171"/>
        <v>0</v>
      </c>
      <c r="J414" s="45" t="s">
        <v>977</v>
      </c>
      <c r="K414" s="28"/>
      <c r="L414" s="29"/>
      <c r="M414" s="30" t="s">
        <v>3172</v>
      </c>
      <c r="N414" s="30" t="str">
        <f>IF(K414="","",VLOOKUP(K414,'Inventário+Enviado+pela+Amazon+'!$C$1:$G$536,5,0))</f>
        <v/>
      </c>
      <c r="O414" s="31" t="e">
        <f>IF(M414="","",VLOOKUP(M414,'Estoque FULL '!$A:$D,3,0))</f>
        <v>#N/A</v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49"/>
        <v>25</v>
      </c>
      <c r="W414" s="13">
        <f t="shared" si="172"/>
        <v>233.5</v>
      </c>
      <c r="X414" s="13">
        <v>9.34</v>
      </c>
      <c r="Y414" s="13">
        <v>1.6817</v>
      </c>
      <c r="Z414" s="13">
        <f t="shared" si="173"/>
        <v>42.042499999999997</v>
      </c>
      <c r="AA414" s="13"/>
      <c r="AB414" s="13"/>
      <c r="AC414" s="13" t="str">
        <f t="shared" si="174"/>
        <v/>
      </c>
      <c r="AD414" s="13"/>
      <c r="AE414" s="13">
        <v>8.6280555555555534</v>
      </c>
      <c r="AF414" s="13">
        <v>1.5530555555555556</v>
      </c>
      <c r="AG414" s="14">
        <v>0.19309999999999999</v>
      </c>
      <c r="AH414" s="14">
        <f t="shared" si="152"/>
        <v>215.70138888888883</v>
      </c>
      <c r="AI414" s="14">
        <f t="shared" si="153"/>
        <v>38.826388888888893</v>
      </c>
      <c r="AJ414" s="14">
        <f t="shared" si="154"/>
        <v>4.8274999999999997</v>
      </c>
      <c r="AK414" s="13" t="s">
        <v>803</v>
      </c>
      <c r="AL414" s="13" t="s">
        <v>804</v>
      </c>
      <c r="AM414" s="20">
        <v>39269090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</row>
    <row r="415" spans="1:58" ht="19.5" customHeight="1">
      <c r="A415" s="44" t="s">
        <v>978</v>
      </c>
      <c r="B415" s="44"/>
      <c r="C415" s="44"/>
      <c r="D415" s="44"/>
      <c r="E415" s="38">
        <f t="shared" si="160"/>
        <v>1</v>
      </c>
      <c r="F415" s="24">
        <v>1</v>
      </c>
      <c r="G415" s="13"/>
      <c r="H415" s="25"/>
      <c r="I415" s="26">
        <f t="shared" si="171"/>
        <v>0</v>
      </c>
      <c r="J415" s="45" t="s">
        <v>977</v>
      </c>
      <c r="K415" s="28" t="s">
        <v>979</v>
      </c>
      <c r="L415" s="29"/>
      <c r="M415" s="30" t="s">
        <v>3173</v>
      </c>
      <c r="N415" s="30" t="str">
        <f>IF(K415="","",VLOOKUP(K415,'Inventário+Enviado+pela+Amazon+'!$C$1:$G$536,5,0))</f>
        <v>9P-5HH5-0SJI</v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49"/>
        <v>1</v>
      </c>
      <c r="W415" s="13">
        <f t="shared" si="172"/>
        <v>9.34</v>
      </c>
      <c r="X415" s="13">
        <v>9.34</v>
      </c>
      <c r="Y415" s="13">
        <v>1.6817</v>
      </c>
      <c r="Z415" s="13">
        <f t="shared" si="173"/>
        <v>1.6817</v>
      </c>
      <c r="AA415" s="13"/>
      <c r="AB415" s="13"/>
      <c r="AC415" s="13" t="str">
        <f t="shared" si="174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4">
        <f t="shared" si="152"/>
        <v>8.6280555555555534</v>
      </c>
      <c r="AI415" s="14">
        <f t="shared" si="153"/>
        <v>1.5530555555555556</v>
      </c>
      <c r="AJ415" s="14">
        <f t="shared" si="154"/>
        <v>0.19309999999999999</v>
      </c>
      <c r="AK415" s="13" t="s">
        <v>803</v>
      </c>
      <c r="AL415" s="13" t="s">
        <v>804</v>
      </c>
      <c r="AM415" s="20">
        <v>39269090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</row>
    <row r="416" spans="1:58" ht="19.5" customHeight="1">
      <c r="A416" s="44" t="s">
        <v>980</v>
      </c>
      <c r="B416" s="44"/>
      <c r="C416" s="44"/>
      <c r="D416" s="44"/>
      <c r="E416" s="38">
        <f t="shared" si="160"/>
        <v>45</v>
      </c>
      <c r="F416" s="24">
        <v>45</v>
      </c>
      <c r="G416" s="13"/>
      <c r="H416" s="25"/>
      <c r="I416" s="26">
        <f t="shared" si="171"/>
        <v>0</v>
      </c>
      <c r="J416" s="45" t="s">
        <v>981</v>
      </c>
      <c r="K416" s="28" t="s">
        <v>982</v>
      </c>
      <c r="L416" s="29"/>
      <c r="M416" s="30" t="s">
        <v>3174</v>
      </c>
      <c r="N416" s="30" t="str">
        <f>IF(K416="","",VLOOKUP(K416,'Inventário+Enviado+pela+Amazon+'!$C$1:$G$536,5,0))</f>
        <v>5M-H19Y-B5BF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/>
      <c r="U416" s="34"/>
      <c r="V416" s="35">
        <f t="shared" si="149"/>
        <v>45</v>
      </c>
      <c r="W416" s="13"/>
      <c r="X416" s="13"/>
      <c r="Y416" s="13"/>
      <c r="Z416" s="13"/>
      <c r="AA416" s="13"/>
      <c r="AB416" s="13"/>
      <c r="AC416" s="13" t="str">
        <f t="shared" si="174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4">
        <f t="shared" si="152"/>
        <v>388.26249999999987</v>
      </c>
      <c r="AI416" s="14">
        <f t="shared" si="153"/>
        <v>69.887500000000003</v>
      </c>
      <c r="AJ416" s="14">
        <f t="shared" si="154"/>
        <v>8.6894999999999989</v>
      </c>
      <c r="AK416" s="13" t="s">
        <v>803</v>
      </c>
      <c r="AL416" s="13" t="s">
        <v>804</v>
      </c>
      <c r="AM416" s="20">
        <v>39269090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</row>
    <row r="417" spans="1:58" ht="19.5" customHeight="1">
      <c r="A417" s="44" t="s">
        <v>983</v>
      </c>
      <c r="B417" s="44"/>
      <c r="C417" s="44"/>
      <c r="D417" s="44"/>
      <c r="E417" s="38">
        <f t="shared" si="160"/>
        <v>39</v>
      </c>
      <c r="F417" s="24">
        <v>39</v>
      </c>
      <c r="G417" s="13"/>
      <c r="H417" s="25"/>
      <c r="I417" s="26">
        <f t="shared" si="171"/>
        <v>0</v>
      </c>
      <c r="J417" s="27"/>
      <c r="K417" s="28" t="s">
        <v>514</v>
      </c>
      <c r="L417" s="29"/>
      <c r="M417" s="30" t="s">
        <v>3175</v>
      </c>
      <c r="N417" s="30" t="str">
        <f>IF(K417="","",VLOOKUP(K417,'Inventário+Enviado+pela+Amazon+'!$C$1:$G$536,5,0))</f>
        <v>RG-1VWU-MRY9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>
        <f>IFERROR(VLOOKUP(K417,'Inventário+Enviado+pela+Amazon+'!$C$1:$F$510,4,0),0)</f>
        <v>0</v>
      </c>
      <c r="U417" s="34"/>
      <c r="V417" s="35">
        <f t="shared" si="149"/>
        <v>39</v>
      </c>
      <c r="W417" s="13">
        <f>V417*X417</f>
        <v>0</v>
      </c>
      <c r="X417" s="13"/>
      <c r="Y417" s="13"/>
      <c r="Z417" s="13">
        <f>Y417*V417</f>
        <v>0</v>
      </c>
      <c r="AA417" s="13"/>
      <c r="AB417" s="13"/>
      <c r="AC417" s="13" t="str">
        <f t="shared" si="174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4">
        <f t="shared" si="152"/>
        <v>336.49416666666656</v>
      </c>
      <c r="AI417" s="14">
        <f t="shared" si="153"/>
        <v>60.569166666666668</v>
      </c>
      <c r="AJ417" s="14">
        <f t="shared" si="154"/>
        <v>7.5308999999999999</v>
      </c>
      <c r="AK417" s="13" t="s">
        <v>803</v>
      </c>
      <c r="AL417" s="13" t="s">
        <v>804</v>
      </c>
      <c r="AM417" s="20">
        <v>39269090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</row>
    <row r="418" spans="1:58" ht="19.5" customHeight="1">
      <c r="A418" s="22" t="s">
        <v>984</v>
      </c>
      <c r="B418" s="22"/>
      <c r="C418" s="22"/>
      <c r="D418" s="22"/>
      <c r="E418" s="38">
        <f t="shared" si="160"/>
        <v>19</v>
      </c>
      <c r="F418" s="24">
        <v>19</v>
      </c>
      <c r="G418" s="13"/>
      <c r="H418" s="25"/>
      <c r="I418" s="26">
        <f t="shared" si="171"/>
        <v>0</v>
      </c>
      <c r="J418" s="27"/>
      <c r="K418" s="28" t="s">
        <v>985</v>
      </c>
      <c r="L418" s="29"/>
      <c r="M418" s="30" t="s">
        <v>3176</v>
      </c>
      <c r="N418" s="30" t="str">
        <f>IF(K418="","",VLOOKUP(K418,'Inventário+Enviado+pela+Amazon+'!$C$1:$G$536,5,0))</f>
        <v>IH-397H-O53O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/>
      <c r="U418" s="34"/>
      <c r="V418" s="35">
        <f t="shared" si="149"/>
        <v>19</v>
      </c>
      <c r="W418" s="13"/>
      <c r="X418" s="13"/>
      <c r="Y418" s="13"/>
      <c r="Z418" s="13"/>
      <c r="AA418" s="13"/>
      <c r="AB418" s="13"/>
      <c r="AC418" s="13" t="str">
        <f t="shared" si="174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4">
        <f t="shared" si="152"/>
        <v>163.93305555555551</v>
      </c>
      <c r="AI418" s="14">
        <f t="shared" si="153"/>
        <v>29.508055555555558</v>
      </c>
      <c r="AJ418" s="14">
        <f t="shared" si="154"/>
        <v>3.6688999999999998</v>
      </c>
      <c r="AK418" s="13" t="s">
        <v>803</v>
      </c>
      <c r="AL418" s="13" t="s">
        <v>804</v>
      </c>
      <c r="AM418" s="20">
        <v>39269090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</row>
    <row r="419" spans="1:58" ht="19.5" customHeight="1">
      <c r="A419" s="22" t="s">
        <v>986</v>
      </c>
      <c r="B419" s="22" t="s">
        <v>987</v>
      </c>
      <c r="C419" s="22"/>
      <c r="D419" s="22"/>
      <c r="E419" s="38">
        <f t="shared" si="160"/>
        <v>70</v>
      </c>
      <c r="F419" s="24">
        <v>70</v>
      </c>
      <c r="G419" s="13"/>
      <c r="H419" s="25"/>
      <c r="I419" s="26">
        <f t="shared" si="171"/>
        <v>0</v>
      </c>
      <c r="J419" s="45" t="s">
        <v>988</v>
      </c>
      <c r="K419" s="28" t="s">
        <v>989</v>
      </c>
      <c r="L419" s="29"/>
      <c r="M419" s="30" t="s">
        <v>990</v>
      </c>
      <c r="N419" s="30" t="str">
        <f>IF(K419="","",VLOOKUP(K419,'Inventário+Enviado+pela+Amazon+'!$C$1:$G$536,5,0))</f>
        <v>UI-B0QJ-27HE</v>
      </c>
      <c r="O419" s="31" t="str">
        <f>IF(M419="","",VLOOKUP(M419,'Estoque FULL '!$A:$D,3,0))</f>
        <v>PELR05981</v>
      </c>
      <c r="P419" s="117"/>
      <c r="Q419" s="117"/>
      <c r="R419" s="117"/>
      <c r="S419" s="32">
        <f>IFERROR(IF(M419&lt;&gt;"",VLOOKUP(M419,'Estoque FULL '!$A:$D,4,0),0),0)</f>
        <v>0</v>
      </c>
      <c r="T419" s="33">
        <f>IFERROR(VLOOKUP(K419,'Inventário+Enviado+pela+Amazon+'!$C$1:$F$510,4,0),0)</f>
        <v>0</v>
      </c>
      <c r="U419" s="34"/>
      <c r="V419" s="42">
        <f t="shared" si="149"/>
        <v>70</v>
      </c>
      <c r="W419" s="13">
        <f t="shared" ref="W419:W431" si="175">V419*X419</f>
        <v>653.79999999999995</v>
      </c>
      <c r="X419" s="13">
        <v>9.34</v>
      </c>
      <c r="Y419" s="13">
        <v>1.6817</v>
      </c>
      <c r="Z419" s="13">
        <f t="shared" ref="Z419:Z431" si="176">Y419*V419</f>
        <v>117.71899999999999</v>
      </c>
      <c r="AA419" s="13"/>
      <c r="AB419" s="13"/>
      <c r="AC419" s="13" t="str">
        <f t="shared" si="174"/>
        <v/>
      </c>
      <c r="AD419" s="13"/>
      <c r="AE419" s="13">
        <v>10.021999999999997</v>
      </c>
      <c r="AF419" s="13">
        <v>1.6869791666666667</v>
      </c>
      <c r="AG419" s="153">
        <v>0.62</v>
      </c>
      <c r="AH419" s="14">
        <f t="shared" si="152"/>
        <v>701.53999999999974</v>
      </c>
      <c r="AI419" s="14">
        <f t="shared" si="153"/>
        <v>118.08854166666667</v>
      </c>
      <c r="AJ419" s="14">
        <f t="shared" si="154"/>
        <v>43.4</v>
      </c>
      <c r="AK419" s="106" t="s">
        <v>715</v>
      </c>
      <c r="AL419" s="13" t="s">
        <v>794</v>
      </c>
      <c r="AM419" s="20">
        <v>39269090</v>
      </c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</row>
    <row r="420" spans="1:58" ht="19.5" customHeight="1">
      <c r="A420" s="44" t="s">
        <v>991</v>
      </c>
      <c r="B420" s="44"/>
      <c r="C420" s="44"/>
      <c r="D420" s="44"/>
      <c r="E420" s="38">
        <f t="shared" si="160"/>
        <v>187</v>
      </c>
      <c r="F420" s="24">
        <v>187</v>
      </c>
      <c r="G420" s="13"/>
      <c r="H420" s="25"/>
      <c r="I420" s="26">
        <f t="shared" si="171"/>
        <v>0</v>
      </c>
      <c r="J420" s="45" t="s">
        <v>988</v>
      </c>
      <c r="K420" s="28" t="s">
        <v>992</v>
      </c>
      <c r="L420" s="29"/>
      <c r="M420" s="30" t="s">
        <v>993</v>
      </c>
      <c r="N420" s="30" t="str">
        <f>IF(K420="","",VLOOKUP(K420,'Inventário+Enviado+pela+Amazon+'!$C$1:$G$536,5,0))</f>
        <v>QU-H42W-OPFQ</v>
      </c>
      <c r="O420" s="31" t="str">
        <f>IF(M420="","",VLOOKUP(M420,'Estoque FULL '!$A:$D,3,0))</f>
        <v>LQOB91159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11</v>
      </c>
      <c r="U420" s="34"/>
      <c r="V420" s="42">
        <f t="shared" si="149"/>
        <v>198</v>
      </c>
      <c r="W420" s="13">
        <f t="shared" si="175"/>
        <v>1849.32</v>
      </c>
      <c r="X420" s="13">
        <v>9.34</v>
      </c>
      <c r="Y420" s="13">
        <v>1.6817</v>
      </c>
      <c r="Z420" s="13">
        <f t="shared" si="176"/>
        <v>332.97660000000002</v>
      </c>
      <c r="AA420" s="13"/>
      <c r="AB420" s="13"/>
      <c r="AC420" s="13" t="str">
        <f t="shared" si="174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4">
        <f t="shared" si="152"/>
        <v>1984.3559999999993</v>
      </c>
      <c r="AI420" s="14">
        <f t="shared" si="153"/>
        <v>334.02187500000002</v>
      </c>
      <c r="AJ420" s="14">
        <f t="shared" si="154"/>
        <v>122.76</v>
      </c>
      <c r="AK420" s="106" t="s">
        <v>715</v>
      </c>
      <c r="AL420" s="13" t="s">
        <v>794</v>
      </c>
      <c r="AM420" s="20">
        <v>39269090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</row>
    <row r="421" spans="1:58" ht="19.5" customHeight="1">
      <c r="A421" s="44" t="s">
        <v>994</v>
      </c>
      <c r="B421" s="44"/>
      <c r="C421" s="44"/>
      <c r="D421" s="44"/>
      <c r="E421" s="38">
        <f t="shared" si="160"/>
        <v>339</v>
      </c>
      <c r="F421" s="24">
        <v>339</v>
      </c>
      <c r="G421" s="13"/>
      <c r="H421" s="25"/>
      <c r="I421" s="26">
        <f t="shared" si="171"/>
        <v>0</v>
      </c>
      <c r="J421" s="45" t="s">
        <v>988</v>
      </c>
      <c r="K421" s="28" t="s">
        <v>995</v>
      </c>
      <c r="L421" s="29"/>
      <c r="M421" s="30" t="s">
        <v>996</v>
      </c>
      <c r="N421" s="30" t="str">
        <f>IF(K421="","",VLOOKUP(K421,'Inventário+Enviado+pela+Amazon+'!$C$1:$G$536,5,0))</f>
        <v>6N-5NKH-3CK9</v>
      </c>
      <c r="O421" s="31" t="str">
        <f>IF(M421="","",VLOOKUP(M421,'Estoque FULL '!$A:$D,3,0))</f>
        <v>OAQT89579</v>
      </c>
      <c r="P421" s="117"/>
      <c r="Q421" s="117"/>
      <c r="R421" s="117"/>
      <c r="S421" s="32">
        <f>IFERROR(IF(M421&lt;&gt;"",VLOOKUP(M421,'Estoque FULL '!$A:$D,4,0),0),0)</f>
        <v>24</v>
      </c>
      <c r="T421" s="33">
        <f>IFERROR(VLOOKUP(K421,'Inventário+Enviado+pela+Amazon+'!$C$1:$F$510,4,0),0)</f>
        <v>17</v>
      </c>
      <c r="U421" s="34"/>
      <c r="V421" s="42">
        <f t="shared" si="149"/>
        <v>380</v>
      </c>
      <c r="W421" s="13">
        <f t="shared" si="175"/>
        <v>3549.2</v>
      </c>
      <c r="X421" s="13">
        <v>9.34</v>
      </c>
      <c r="Y421" s="13">
        <v>1.6817</v>
      </c>
      <c r="Z421" s="13">
        <f t="shared" si="176"/>
        <v>639.04599999999994</v>
      </c>
      <c r="AA421" s="13"/>
      <c r="AB421" s="13"/>
      <c r="AC421" s="13" t="str">
        <f t="shared" si="174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4">
        <f t="shared" si="152"/>
        <v>3808.3599999999988</v>
      </c>
      <c r="AI421" s="14">
        <f t="shared" si="153"/>
        <v>641.05208333333337</v>
      </c>
      <c r="AJ421" s="14">
        <f t="shared" si="154"/>
        <v>235.6</v>
      </c>
      <c r="AK421" s="106" t="s">
        <v>715</v>
      </c>
      <c r="AL421" s="13" t="s">
        <v>794</v>
      </c>
      <c r="AM421" s="20">
        <v>39269090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</row>
    <row r="422" spans="1:58" ht="19.5" customHeight="1">
      <c r="A422" s="44" t="s">
        <v>997</v>
      </c>
      <c r="B422" s="44"/>
      <c r="C422" s="44"/>
      <c r="D422" s="44"/>
      <c r="E422" s="38">
        <f t="shared" si="160"/>
        <v>182</v>
      </c>
      <c r="F422" s="24">
        <v>182</v>
      </c>
      <c r="G422" s="13"/>
      <c r="H422" s="25"/>
      <c r="I422" s="26">
        <f t="shared" si="171"/>
        <v>0</v>
      </c>
      <c r="J422" s="45" t="s">
        <v>988</v>
      </c>
      <c r="K422" s="28" t="s">
        <v>998</v>
      </c>
      <c r="L422" s="29"/>
      <c r="M422" s="30" t="s">
        <v>999</v>
      </c>
      <c r="N422" s="30" t="str">
        <f>IF(K422="","",VLOOKUP(K422,'Inventário+Enviado+pela+Amazon+'!$C$1:$G$536,5,0))</f>
        <v>B1-68GW-AH0Z</v>
      </c>
      <c r="O422" s="31" t="str">
        <f>IF(M422="","",VLOOKUP(M422,'Estoque FULL '!$A:$D,3,0))</f>
        <v>OQXC89431</v>
      </c>
      <c r="P422" s="117"/>
      <c r="Q422" s="117"/>
      <c r="R422" s="117"/>
      <c r="S422" s="32">
        <f>IFERROR(IF(M422&lt;&gt;"",VLOOKUP(M422,'Estoque FULL '!$A:$D,4,0),0),0)</f>
        <v>0</v>
      </c>
      <c r="T422" s="33">
        <f>IFERROR(VLOOKUP(K422,'Inventário+Enviado+pela+Amazon+'!$C$1:$F$510,4,0),0)</f>
        <v>29</v>
      </c>
      <c r="U422" s="34"/>
      <c r="V422" s="42">
        <f t="shared" si="149"/>
        <v>211</v>
      </c>
      <c r="W422" s="13">
        <f t="shared" si="175"/>
        <v>1970.74</v>
      </c>
      <c r="X422" s="13">
        <v>9.34</v>
      </c>
      <c r="Y422" s="13">
        <v>1.6817</v>
      </c>
      <c r="Z422" s="13">
        <f t="shared" si="176"/>
        <v>354.83870000000002</v>
      </c>
      <c r="AA422" s="13"/>
      <c r="AB422" s="13"/>
      <c r="AC422" s="13" t="str">
        <f t="shared" si="174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4">
        <f t="shared" si="152"/>
        <v>2114.6419999999994</v>
      </c>
      <c r="AI422" s="14">
        <f t="shared" si="153"/>
        <v>355.95260416666667</v>
      </c>
      <c r="AJ422" s="14">
        <f t="shared" si="154"/>
        <v>130.82</v>
      </c>
      <c r="AK422" s="106" t="s">
        <v>715</v>
      </c>
      <c r="AL422" s="13" t="s">
        <v>794</v>
      </c>
      <c r="AM422" s="20">
        <v>39269090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</row>
    <row r="423" spans="1:58" ht="19.5" customHeight="1">
      <c r="A423" s="22" t="s">
        <v>1000</v>
      </c>
      <c r="B423" s="22" t="s">
        <v>1001</v>
      </c>
      <c r="C423" s="22"/>
      <c r="D423" s="22"/>
      <c r="E423" s="38">
        <f t="shared" si="160"/>
        <v>23</v>
      </c>
      <c r="F423" s="24">
        <v>23</v>
      </c>
      <c r="G423" s="13"/>
      <c r="H423" s="25"/>
      <c r="I423" s="26">
        <f t="shared" si="171"/>
        <v>0</v>
      </c>
      <c r="J423" s="45" t="s">
        <v>1002</v>
      </c>
      <c r="K423" s="28"/>
      <c r="L423" s="29"/>
      <c r="M423" s="30" t="s">
        <v>1003</v>
      </c>
      <c r="N423" s="30" t="str">
        <f>IF(K423="","",VLOOKUP(K423,'Inventário+Enviado+pela+Amazon+'!$C$1:$G$536,5,0))</f>
        <v/>
      </c>
      <c r="O423" s="31" t="str">
        <f>IF(M423="","",VLOOKUP(M423,'Estoque FULL '!$A:$D,3,0))</f>
        <v>ORVL53472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0</v>
      </c>
      <c r="U423" s="34"/>
      <c r="V423" s="42">
        <f t="shared" si="149"/>
        <v>23</v>
      </c>
      <c r="W423" s="13">
        <f t="shared" si="175"/>
        <v>214.82</v>
      </c>
      <c r="X423" s="13">
        <v>9.34</v>
      </c>
      <c r="Y423" s="13">
        <v>1.6817</v>
      </c>
      <c r="Z423" s="13">
        <f t="shared" si="176"/>
        <v>38.679099999999998</v>
      </c>
      <c r="AA423" s="13"/>
      <c r="AB423" s="13"/>
      <c r="AC423" s="13" t="str">
        <f t="shared" si="174"/>
        <v/>
      </c>
      <c r="AD423" s="13"/>
      <c r="AE423" s="13">
        <v>9.9802857142857153</v>
      </c>
      <c r="AF423" s="13">
        <v>1.6799591836734693</v>
      </c>
      <c r="AG423" s="14">
        <v>0.62</v>
      </c>
      <c r="AH423" s="14">
        <f t="shared" si="152"/>
        <v>229.54657142857144</v>
      </c>
      <c r="AI423" s="14">
        <f t="shared" si="153"/>
        <v>38.639061224489794</v>
      </c>
      <c r="AJ423" s="14">
        <f t="shared" si="154"/>
        <v>14.26</v>
      </c>
      <c r="AK423" s="13" t="s">
        <v>715</v>
      </c>
      <c r="AL423" s="13" t="s">
        <v>794</v>
      </c>
      <c r="AM423" s="20">
        <v>39269090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</row>
    <row r="424" spans="1:58" ht="19.5" customHeight="1">
      <c r="A424" s="44" t="s">
        <v>1004</v>
      </c>
      <c r="B424" s="44"/>
      <c r="C424" s="44"/>
      <c r="D424" s="44"/>
      <c r="E424" s="38">
        <f t="shared" si="160"/>
        <v>4</v>
      </c>
      <c r="F424" s="24">
        <v>4</v>
      </c>
      <c r="G424" s="13"/>
      <c r="H424" s="25"/>
      <c r="I424" s="26">
        <f t="shared" si="171"/>
        <v>0</v>
      </c>
      <c r="J424" s="45" t="s">
        <v>1002</v>
      </c>
      <c r="K424" s="28"/>
      <c r="L424" s="29"/>
      <c r="M424" s="30" t="s">
        <v>1005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OZSN54512</v>
      </c>
      <c r="P424" s="117"/>
      <c r="Q424" s="117"/>
      <c r="R424" s="117"/>
      <c r="S424" s="32">
        <f>IFERROR(IF(M424&lt;&gt;"",VLOOKUP(M424,'Estoque FULL '!$A:$D,4,0),0),0)</f>
        <v>7</v>
      </c>
      <c r="T424" s="33">
        <f>IFERROR(VLOOKUP(K424,'Inventário+Enviado+pela+Amazon+'!$C$1:$F$510,4,0),0)</f>
        <v>0</v>
      </c>
      <c r="U424" s="34"/>
      <c r="V424" s="42">
        <f t="shared" si="149"/>
        <v>11</v>
      </c>
      <c r="W424" s="13">
        <f t="shared" si="175"/>
        <v>102.74</v>
      </c>
      <c r="X424" s="13">
        <v>9.34</v>
      </c>
      <c r="Y424" s="13">
        <v>1.6817</v>
      </c>
      <c r="Z424" s="13">
        <f t="shared" si="176"/>
        <v>18.498699999999999</v>
      </c>
      <c r="AA424" s="13"/>
      <c r="AB424" s="13"/>
      <c r="AC424" s="13" t="str">
        <f t="shared" si="174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4">
        <f t="shared" si="152"/>
        <v>109.78314285714286</v>
      </c>
      <c r="AI424" s="14">
        <f t="shared" si="153"/>
        <v>18.479551020408163</v>
      </c>
      <c r="AJ424" s="14">
        <f t="shared" si="154"/>
        <v>6.82</v>
      </c>
      <c r="AK424" s="13" t="s">
        <v>715</v>
      </c>
      <c r="AL424" s="13" t="s">
        <v>794</v>
      </c>
      <c r="AM424" s="20">
        <v>39269090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</row>
    <row r="425" spans="1:58" ht="19.5" customHeight="1">
      <c r="A425" s="44" t="s">
        <v>1006</v>
      </c>
      <c r="B425" s="44"/>
      <c r="C425" s="44"/>
      <c r="D425" s="44"/>
      <c r="E425" s="38">
        <f t="shared" si="160"/>
        <v>0</v>
      </c>
      <c r="F425" s="24">
        <v>0</v>
      </c>
      <c r="G425" s="13"/>
      <c r="H425" s="25"/>
      <c r="I425" s="26">
        <f t="shared" si="171"/>
        <v>0</v>
      </c>
      <c r="J425" s="45" t="s">
        <v>1002</v>
      </c>
      <c r="K425" s="28"/>
      <c r="L425" s="29"/>
      <c r="M425" s="30" t="s">
        <v>1007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WWQM54343</v>
      </c>
      <c r="P425" s="117"/>
      <c r="Q425" s="117"/>
      <c r="R425" s="117"/>
      <c r="S425" s="32">
        <f>IFERROR(IF(M425&lt;&gt;"",VLOOKUP(M425,'Estoque FULL '!$A:$D,4,0),0),0)</f>
        <v>4</v>
      </c>
      <c r="T425" s="33">
        <f>IFERROR(VLOOKUP(K425,'Inventário+Enviado+pela+Amazon+'!$C$1:$F$510,4,0),0)</f>
        <v>0</v>
      </c>
      <c r="U425" s="34"/>
      <c r="V425" s="42">
        <f t="shared" si="149"/>
        <v>4</v>
      </c>
      <c r="W425" s="13">
        <f t="shared" si="175"/>
        <v>37.36</v>
      </c>
      <c r="X425" s="13">
        <v>9.34</v>
      </c>
      <c r="Y425" s="13">
        <v>1.6817</v>
      </c>
      <c r="Z425" s="13">
        <f t="shared" si="176"/>
        <v>6.7267999999999999</v>
      </c>
      <c r="AA425" s="13"/>
      <c r="AB425" s="13"/>
      <c r="AC425" s="13" t="str">
        <f t="shared" si="174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4">
        <f t="shared" si="152"/>
        <v>39.921142857142861</v>
      </c>
      <c r="AI425" s="14">
        <f t="shared" si="153"/>
        <v>6.7198367346938772</v>
      </c>
      <c r="AJ425" s="14">
        <f t="shared" si="154"/>
        <v>2.48</v>
      </c>
      <c r="AK425" s="13" t="s">
        <v>715</v>
      </c>
      <c r="AL425" s="13" t="s">
        <v>794</v>
      </c>
      <c r="AM425" s="20">
        <v>39269090</v>
      </c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</row>
    <row r="426" spans="1:58" ht="19.5" customHeight="1">
      <c r="A426" s="44" t="s">
        <v>1008</v>
      </c>
      <c r="B426" s="44"/>
      <c r="C426" s="44"/>
      <c r="D426" s="44"/>
      <c r="E426" s="38">
        <f t="shared" si="160"/>
        <v>32</v>
      </c>
      <c r="F426" s="24">
        <v>32</v>
      </c>
      <c r="G426" s="13"/>
      <c r="H426" s="25"/>
      <c r="I426" s="26">
        <f t="shared" si="171"/>
        <v>0</v>
      </c>
      <c r="J426" s="45" t="s">
        <v>1002</v>
      </c>
      <c r="K426" s="28"/>
      <c r="L426" s="29"/>
      <c r="M426" s="30" t="s">
        <v>1009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UMLY06556</v>
      </c>
      <c r="P426" s="117"/>
      <c r="Q426" s="117"/>
      <c r="R426" s="117"/>
      <c r="S426" s="32">
        <f>IFERROR(IF(M426&lt;&gt;"",VLOOKUP(M426,'Estoque FULL '!$A:$D,4,0),0),0)</f>
        <v>0</v>
      </c>
      <c r="T426" s="33">
        <f>IFERROR(VLOOKUP(K426,'Inventário+Enviado+pela+Amazon+'!$C$1:$F$510,4,0),0)</f>
        <v>0</v>
      </c>
      <c r="U426" s="34"/>
      <c r="V426" s="42">
        <f t="shared" si="149"/>
        <v>32</v>
      </c>
      <c r="W426" s="13">
        <f t="shared" si="175"/>
        <v>298.88</v>
      </c>
      <c r="X426" s="13">
        <v>9.34</v>
      </c>
      <c r="Y426" s="13">
        <v>1.6817</v>
      </c>
      <c r="Z426" s="13">
        <f t="shared" si="176"/>
        <v>53.814399999999999</v>
      </c>
      <c r="AA426" s="13"/>
      <c r="AB426" s="13"/>
      <c r="AC426" s="13" t="str">
        <f t="shared" si="174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4">
        <f t="shared" si="152"/>
        <v>319.36914285714289</v>
      </c>
      <c r="AI426" s="14">
        <f t="shared" si="153"/>
        <v>53.758693877551018</v>
      </c>
      <c r="AJ426" s="14">
        <f t="shared" si="154"/>
        <v>19.84</v>
      </c>
      <c r="AK426" s="13" t="s">
        <v>715</v>
      </c>
      <c r="AL426" s="13" t="s">
        <v>794</v>
      </c>
      <c r="AM426" s="20">
        <v>39269090</v>
      </c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</row>
    <row r="427" spans="1:58" ht="19.5" customHeight="1">
      <c r="A427" s="44"/>
      <c r="B427" s="44"/>
      <c r="C427" s="44"/>
      <c r="D427" s="44"/>
      <c r="E427" s="38">
        <f t="shared" si="160"/>
        <v>0</v>
      </c>
      <c r="F427" s="24"/>
      <c r="G427" s="13"/>
      <c r="H427" s="25"/>
      <c r="I427" s="26">
        <f t="shared" si="171"/>
        <v>0</v>
      </c>
      <c r="J427" s="27"/>
      <c r="K427" s="28"/>
      <c r="L427" s="29"/>
      <c r="M427" s="30"/>
      <c r="N427" s="30" t="str">
        <f>IF(K427="","",VLOOKUP(K427,'Inventário+Enviado+pela+Amazon+'!$C$1:$G$536,5,0))</f>
        <v/>
      </c>
      <c r="O427" s="31" t="str">
        <f>IF(M427="","",VLOOKUP(M427,'Estoque FULL '!$A:$D,3,0))</f>
        <v/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35">
        <f t="shared" si="149"/>
        <v>0</v>
      </c>
      <c r="W427" s="13">
        <f t="shared" si="175"/>
        <v>0</v>
      </c>
      <c r="X427" s="13"/>
      <c r="Y427" s="13"/>
      <c r="Z427" s="13">
        <f t="shared" si="176"/>
        <v>0</v>
      </c>
      <c r="AA427" s="13"/>
      <c r="AB427" s="13"/>
      <c r="AC427" s="13" t="str">
        <f t="shared" si="174"/>
        <v/>
      </c>
      <c r="AD427" s="13"/>
      <c r="AE427" s="13"/>
      <c r="AF427" s="13"/>
      <c r="AG427" s="14"/>
      <c r="AH427" s="14">
        <f t="shared" si="152"/>
        <v>0</v>
      </c>
      <c r="AI427" s="14">
        <f t="shared" si="153"/>
        <v>0</v>
      </c>
      <c r="AJ427" s="14">
        <f t="shared" si="154"/>
        <v>0</v>
      </c>
      <c r="AK427" s="13"/>
      <c r="AL427" s="13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</row>
    <row r="428" spans="1:58" ht="19.5" customHeight="1">
      <c r="A428" s="22" t="s">
        <v>1010</v>
      </c>
      <c r="B428" s="22" t="s">
        <v>1011</v>
      </c>
      <c r="C428" s="22"/>
      <c r="D428" s="22"/>
      <c r="E428" s="38">
        <f t="shared" si="160"/>
        <v>134</v>
      </c>
      <c r="F428" s="24">
        <v>134</v>
      </c>
      <c r="G428" s="13"/>
      <c r="H428" s="25"/>
      <c r="I428" s="26">
        <f t="shared" si="171"/>
        <v>0</v>
      </c>
      <c r="J428" s="45" t="s">
        <v>1012</v>
      </c>
      <c r="K428" s="28" t="s">
        <v>1013</v>
      </c>
      <c r="L428" s="29"/>
      <c r="M428" s="30" t="s">
        <v>1014</v>
      </c>
      <c r="N428" s="30" t="str">
        <f>IF(K428="","",VLOOKUP(K428,'Inventário+Enviado+pela+Amazon+'!$C$1:$G$536,5,0))</f>
        <v>GZ-H42W-H2CH</v>
      </c>
      <c r="O428" s="31" t="str">
        <f>IF(M428="","",VLOOKUP(M428,'Estoque FULL '!$A:$D,3,0))</f>
        <v>LJEA91472</v>
      </c>
      <c r="P428" s="117"/>
      <c r="Q428" s="117"/>
      <c r="R428" s="117"/>
      <c r="S428" s="32">
        <f>IFERROR(IF(M428&lt;&gt;"",VLOOKUP(M428,'Estoque FULL '!$A:$D,4,0),0),0)</f>
        <v>7</v>
      </c>
      <c r="T428" s="33">
        <f>IFERROR(VLOOKUP(K428,'Inventário+Enviado+pela+Amazon+'!$C$1:$F$510,4,0),0)</f>
        <v>20</v>
      </c>
      <c r="U428" s="34"/>
      <c r="V428" s="42">
        <f t="shared" si="149"/>
        <v>161</v>
      </c>
      <c r="W428" s="13">
        <f t="shared" si="175"/>
        <v>1503.74</v>
      </c>
      <c r="X428" s="13">
        <v>9.34</v>
      </c>
      <c r="Y428" s="13">
        <v>1.6817</v>
      </c>
      <c r="Z428" s="13">
        <f t="shared" si="176"/>
        <v>270.75369999999998</v>
      </c>
      <c r="AA428" s="13"/>
      <c r="AB428" s="13"/>
      <c r="AC428" s="13" t="str">
        <f t="shared" si="174"/>
        <v/>
      </c>
      <c r="AD428" s="13"/>
      <c r="AE428" s="13">
        <v>9.9802857142857153</v>
      </c>
      <c r="AF428" s="13">
        <v>1.6799591836734693</v>
      </c>
      <c r="AG428" s="153">
        <v>0.62</v>
      </c>
      <c r="AH428" s="14">
        <f t="shared" si="152"/>
        <v>1606.8260000000002</v>
      </c>
      <c r="AI428" s="14">
        <f t="shared" si="153"/>
        <v>270.47342857142854</v>
      </c>
      <c r="AJ428" s="14">
        <f t="shared" ref="AJ428:AJ468" si="177">IFERROR(V428*AG428,0)</f>
        <v>99.82</v>
      </c>
      <c r="AK428" s="106" t="s">
        <v>715</v>
      </c>
      <c r="AL428" s="13" t="s">
        <v>794</v>
      </c>
      <c r="AM428" s="20">
        <v>39269090</v>
      </c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</row>
    <row r="429" spans="1:58" ht="19.5" customHeight="1">
      <c r="A429" s="44" t="s">
        <v>1015</v>
      </c>
      <c r="B429" s="44"/>
      <c r="C429" s="44"/>
      <c r="D429" s="44"/>
      <c r="E429" s="38">
        <f t="shared" si="160"/>
        <v>82</v>
      </c>
      <c r="F429" s="24">
        <v>82</v>
      </c>
      <c r="G429" s="13"/>
      <c r="H429" s="25"/>
      <c r="I429" s="26">
        <f t="shared" si="171"/>
        <v>0</v>
      </c>
      <c r="J429" s="45" t="s">
        <v>1012</v>
      </c>
      <c r="K429" s="28" t="s">
        <v>1016</v>
      </c>
      <c r="L429" s="29"/>
      <c r="M429" s="30" t="s">
        <v>1017</v>
      </c>
      <c r="N429" s="30" t="str">
        <f>IF(K429="","",VLOOKUP(K429,'Inventário+Enviado+pela+Amazon+'!$C$1:$G$536,5,0))</f>
        <v>JI-F2K3-WWEP</v>
      </c>
      <c r="O429" s="31" t="str">
        <f>IF(M429="","",VLOOKUP(M429,'Estoque FULL '!$A:$D,3,0))</f>
        <v>OGBH11635</v>
      </c>
      <c r="P429" s="117"/>
      <c r="Q429" s="117"/>
      <c r="R429" s="117"/>
      <c r="S429" s="32">
        <f>IFERROR(IF(M429&lt;&gt;"",VLOOKUP(M429,'Estoque FULL '!$A:$D,4,0),0),0)</f>
        <v>0</v>
      </c>
      <c r="T429" s="33">
        <f>IFERROR(VLOOKUP(K429,'Inventário+Enviado+pela+Amazon+'!$C$1:$F$510,4,0),0)</f>
        <v>19</v>
      </c>
      <c r="U429" s="34"/>
      <c r="V429" s="42">
        <f t="shared" si="149"/>
        <v>101</v>
      </c>
      <c r="W429" s="13">
        <f t="shared" si="175"/>
        <v>943.34</v>
      </c>
      <c r="X429" s="13">
        <v>9.34</v>
      </c>
      <c r="Y429" s="13">
        <v>1.6817</v>
      </c>
      <c r="Z429" s="13">
        <f t="shared" si="176"/>
        <v>169.85169999999999</v>
      </c>
      <c r="AA429" s="13"/>
      <c r="AB429" s="13"/>
      <c r="AC429" s="13" t="str">
        <f t="shared" si="174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4">
        <f t="shared" si="152"/>
        <v>1008.0088571428572</v>
      </c>
      <c r="AI429" s="14">
        <f t="shared" si="153"/>
        <v>169.67587755102039</v>
      </c>
      <c r="AJ429" s="14">
        <f t="shared" si="177"/>
        <v>62.62</v>
      </c>
      <c r="AK429" s="106" t="s">
        <v>715</v>
      </c>
      <c r="AL429" s="13" t="s">
        <v>794</v>
      </c>
      <c r="AM429" s="20">
        <v>39269090</v>
      </c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</row>
    <row r="430" spans="1:58" ht="19.5" customHeight="1">
      <c r="A430" s="44" t="s">
        <v>1018</v>
      </c>
      <c r="B430" s="44"/>
      <c r="C430" s="44" t="s">
        <v>220</v>
      </c>
      <c r="D430" s="44"/>
      <c r="E430" s="38">
        <f t="shared" si="160"/>
        <v>125</v>
      </c>
      <c r="F430" s="24">
        <v>125</v>
      </c>
      <c r="G430" s="13"/>
      <c r="H430" s="25"/>
      <c r="I430" s="26">
        <f t="shared" si="171"/>
        <v>0</v>
      </c>
      <c r="J430" s="45" t="s">
        <v>1012</v>
      </c>
      <c r="K430" s="28" t="s">
        <v>1019</v>
      </c>
      <c r="L430" s="29"/>
      <c r="M430" s="30" t="s">
        <v>1020</v>
      </c>
      <c r="N430" s="30" t="str">
        <f>IF(K430="","",VLOOKUP(K430,'Inventário+Enviado+pela+Amazon+'!$C$1:$G$536,5,0))</f>
        <v>WC-5CEN-31FW</v>
      </c>
      <c r="O430" s="31" t="str">
        <f>IF(M430="","",VLOOKUP(M430,'Estoque FULL '!$A:$D,3,0))</f>
        <v>NWDU11769</v>
      </c>
      <c r="P430" s="117"/>
      <c r="Q430" s="117"/>
      <c r="R430" s="117"/>
      <c r="S430" s="32">
        <f>IFERROR(IF(M430&lt;&gt;"",VLOOKUP(M430,'Estoque FULL '!$A:$D,4,0),0),0)</f>
        <v>14</v>
      </c>
      <c r="T430" s="33">
        <f>IFERROR(VLOOKUP(K430,'Inventário+Enviado+pela+Amazon+'!$C$1:$F$510,4,0),0)</f>
        <v>19</v>
      </c>
      <c r="U430" s="34"/>
      <c r="V430" s="42">
        <f t="shared" si="149"/>
        <v>158</v>
      </c>
      <c r="W430" s="13">
        <f t="shared" si="175"/>
        <v>1475.72</v>
      </c>
      <c r="X430" s="13">
        <v>9.34</v>
      </c>
      <c r="Y430" s="13">
        <v>1.6817</v>
      </c>
      <c r="Z430" s="13">
        <f t="shared" si="176"/>
        <v>265.70859999999999</v>
      </c>
      <c r="AA430" s="13"/>
      <c r="AB430" s="13"/>
      <c r="AC430" s="13" t="str">
        <f t="shared" si="174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4">
        <f t="shared" si="152"/>
        <v>1576.8851428571429</v>
      </c>
      <c r="AI430" s="14">
        <f t="shared" si="153"/>
        <v>265.43355102040817</v>
      </c>
      <c r="AJ430" s="14">
        <f t="shared" si="177"/>
        <v>97.96</v>
      </c>
      <c r="AK430" s="106" t="s">
        <v>715</v>
      </c>
      <c r="AL430" s="13" t="s">
        <v>794</v>
      </c>
      <c r="AM430" s="20">
        <v>39269090</v>
      </c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</row>
    <row r="431" spans="1:58" ht="19.5" customHeight="1">
      <c r="A431" s="44" t="s">
        <v>1021</v>
      </c>
      <c r="B431" s="44"/>
      <c r="C431" s="44"/>
      <c r="D431" s="44"/>
      <c r="E431" s="38">
        <f t="shared" si="160"/>
        <v>91</v>
      </c>
      <c r="F431" s="24">
        <v>91</v>
      </c>
      <c r="G431" s="13"/>
      <c r="H431" s="25"/>
      <c r="I431" s="26">
        <f t="shared" si="171"/>
        <v>0</v>
      </c>
      <c r="J431" s="45" t="s">
        <v>1012</v>
      </c>
      <c r="K431" s="28"/>
      <c r="L431" s="29"/>
      <c r="M431" s="30" t="s">
        <v>3171</v>
      </c>
      <c r="N431" s="30" t="str">
        <f>IF(K431="","",VLOOKUP(K431,'Inventário+Enviado+pela+Amazon+'!$C$1:$G$536,5,0))</f>
        <v/>
      </c>
      <c r="O431" s="31" t="e">
        <f>IF(M431="","",VLOOKUP(M431,'Estoque FULL '!$A:$D,3,0))</f>
        <v>#N/A</v>
      </c>
      <c r="P431" s="117"/>
      <c r="Q431" s="117"/>
      <c r="R431" s="117"/>
      <c r="S431" s="32">
        <f>IFERROR(IF(M431&lt;&gt;"",VLOOKUP(M431,'Estoque FULL '!$A:$D,4,0),0),0)</f>
        <v>0</v>
      </c>
      <c r="T431" s="33">
        <f>IFERROR(VLOOKUP(K431,'Inventário+Enviado+pela+Amazon+'!$C$1:$F$510,4,0),0)</f>
        <v>0</v>
      </c>
      <c r="U431" s="34"/>
      <c r="V431" s="35">
        <f t="shared" si="149"/>
        <v>91</v>
      </c>
      <c r="W431" s="13">
        <f t="shared" si="175"/>
        <v>849.93999999999994</v>
      </c>
      <c r="X431" s="13">
        <v>9.34</v>
      </c>
      <c r="Y431" s="13">
        <v>1.6817</v>
      </c>
      <c r="Z431" s="13">
        <f t="shared" si="176"/>
        <v>153.03469999999999</v>
      </c>
      <c r="AA431" s="13"/>
      <c r="AB431" s="13"/>
      <c r="AC431" s="13" t="str">
        <f t="shared" si="174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4">
        <f t="shared" si="152"/>
        <v>908.20600000000013</v>
      </c>
      <c r="AI431" s="14">
        <f t="shared" si="153"/>
        <v>152.8762857142857</v>
      </c>
      <c r="AJ431" s="14">
        <f t="shared" si="177"/>
        <v>56.42</v>
      </c>
      <c r="AK431" s="106" t="s">
        <v>715</v>
      </c>
      <c r="AL431" s="13" t="s">
        <v>794</v>
      </c>
      <c r="AM431" s="20">
        <v>39269090</v>
      </c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</row>
    <row r="432" spans="1:58" ht="19.5" customHeight="1">
      <c r="A432" s="44" t="s">
        <v>1022</v>
      </c>
      <c r="B432" s="44"/>
      <c r="C432" s="44"/>
      <c r="D432" s="44"/>
      <c r="E432" s="38">
        <f t="shared" si="160"/>
        <v>34</v>
      </c>
      <c r="F432" s="24">
        <v>34</v>
      </c>
      <c r="G432" s="13"/>
      <c r="H432" s="25"/>
      <c r="I432" s="26"/>
      <c r="J432" s="45"/>
      <c r="K432" s="28"/>
      <c r="L432" s="29"/>
      <c r="M432" s="30" t="s">
        <v>1023</v>
      </c>
      <c r="N432" s="30" t="str">
        <f>IF(K432="","",VLOOKUP(K432,'Inventário+Enviado+pela+Amazon+'!$C$1:$G$536,5,0))</f>
        <v/>
      </c>
      <c r="O432" s="31" t="str">
        <f>IF(M432="","",VLOOKUP(M432,'Estoque FULL '!$A:$D,3,0))</f>
        <v>KQRY60596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42">
        <f t="shared" ref="V432:V438" si="178">I432+F432+S432+T432+U432</f>
        <v>34</v>
      </c>
      <c r="W432" s="13"/>
      <c r="X432" s="13"/>
      <c r="Y432" s="13"/>
      <c r="Z432" s="13"/>
      <c r="AA432" s="13"/>
      <c r="AB432" s="13"/>
      <c r="AC432" s="13"/>
      <c r="AD432" s="13"/>
      <c r="AE432" s="13">
        <v>6.5084400000000002</v>
      </c>
      <c r="AF432" s="13">
        <v>1.1715199999999999</v>
      </c>
      <c r="AG432" s="14">
        <v>0.41499999999999998</v>
      </c>
      <c r="AH432" s="14">
        <f t="shared" ref="AH432:AH435" si="179">IFERROR(V432*AE432,0)</f>
        <v>221.28696000000002</v>
      </c>
      <c r="AI432" s="14">
        <f t="shared" ref="AI432:AI435" si="180">IFERROR(V432*AF432,0)</f>
        <v>39.831679999999999</v>
      </c>
      <c r="AJ432" s="14">
        <f t="shared" si="177"/>
        <v>14.11</v>
      </c>
      <c r="AK432" s="13" t="s">
        <v>803</v>
      </c>
      <c r="AL432" s="13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</row>
    <row r="433" spans="1:58" ht="19.5" customHeight="1">
      <c r="A433" s="44" t="s">
        <v>1024</v>
      </c>
      <c r="B433" s="44"/>
      <c r="C433" s="44"/>
      <c r="D433" s="44"/>
      <c r="E433" s="38">
        <f t="shared" si="160"/>
        <v>5</v>
      </c>
      <c r="F433" s="24">
        <v>5</v>
      </c>
      <c r="G433" s="13"/>
      <c r="H433" s="25"/>
      <c r="I433" s="26"/>
      <c r="J433" s="45"/>
      <c r="K433" s="28"/>
      <c r="L433" s="29"/>
      <c r="M433" s="30" t="s">
        <v>1025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ZSSS64230</v>
      </c>
      <c r="P433" s="117"/>
      <c r="Q433" s="117"/>
      <c r="R433" s="117"/>
      <c r="S433" s="32">
        <f>IFERROR(IF(M433&lt;&gt;"",VLOOKUP(M433,'Estoque FULL '!$A:$D,4,0),0),0)</f>
        <v>7</v>
      </c>
      <c r="T433" s="33">
        <f>IFERROR(VLOOKUP(K433,'Inventário+Enviado+pela+Amazon+'!$C$1:$F$510,4,0),0)</f>
        <v>0</v>
      </c>
      <c r="U433" s="34"/>
      <c r="V433" s="42">
        <f t="shared" si="178"/>
        <v>12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4">
        <f t="shared" si="179"/>
        <v>78.101280000000003</v>
      </c>
      <c r="AI433" s="14">
        <f t="shared" si="180"/>
        <v>14.058239999999998</v>
      </c>
      <c r="AJ433" s="14">
        <f t="shared" si="177"/>
        <v>4.9799999999999995</v>
      </c>
      <c r="AK433" s="13" t="s">
        <v>803</v>
      </c>
      <c r="AL433" s="13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</row>
    <row r="434" spans="1:58" ht="19.5" customHeight="1">
      <c r="A434" s="44" t="s">
        <v>1026</v>
      </c>
      <c r="B434" s="44"/>
      <c r="C434" s="44"/>
      <c r="D434" s="44"/>
      <c r="E434" s="38">
        <f t="shared" si="160"/>
        <v>38</v>
      </c>
      <c r="F434" s="24">
        <v>38</v>
      </c>
      <c r="G434" s="13"/>
      <c r="H434" s="25"/>
      <c r="I434" s="26"/>
      <c r="J434" s="45"/>
      <c r="K434" s="28"/>
      <c r="L434" s="29"/>
      <c r="M434" s="30" t="s">
        <v>3075</v>
      </c>
      <c r="N434" s="30" t="str">
        <f>IF(K434="","",VLOOKUP(K434,'Inventário+Enviado+pela+Amazon+'!$C$1:$G$536,5,0))</f>
        <v/>
      </c>
      <c r="O434" s="31"/>
      <c r="P434" s="117"/>
      <c r="Q434" s="117"/>
      <c r="R434" s="117"/>
      <c r="S434" s="32">
        <f>IFERROR(IF(M434&lt;&gt;"",VLOOKUP(M434,'Estoque FULL '!$A:$D,4,0),0),0)</f>
        <v>0</v>
      </c>
      <c r="T434" s="33">
        <f>IFERROR(VLOOKUP(K434,'Inventário+Enviado+pela+Amazon+'!$C$1:$F$510,4,0),0)</f>
        <v>0</v>
      </c>
      <c r="U434" s="34"/>
      <c r="V434" s="42">
        <f t="shared" ref="V434:V435" si="181">I434+F434+S434+T434+U434</f>
        <v>38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4">
        <f t="shared" si="179"/>
        <v>247.32071999999999</v>
      </c>
      <c r="AI434" s="14">
        <f t="shared" si="180"/>
        <v>44.517759999999996</v>
      </c>
      <c r="AJ434" s="14">
        <f t="shared" si="177"/>
        <v>15.77</v>
      </c>
      <c r="AK434" s="13" t="s">
        <v>803</v>
      </c>
      <c r="AL434" s="13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</row>
    <row r="435" spans="1:58" ht="19.5" customHeight="1">
      <c r="A435" s="44" t="s">
        <v>1027</v>
      </c>
      <c r="B435" s="44"/>
      <c r="C435" s="44"/>
      <c r="D435" s="44"/>
      <c r="E435" s="38">
        <f t="shared" si="160"/>
        <v>32</v>
      </c>
      <c r="F435" s="24">
        <v>32</v>
      </c>
      <c r="G435" s="13"/>
      <c r="H435" s="25"/>
      <c r="I435" s="26"/>
      <c r="J435" s="45"/>
      <c r="K435" s="28"/>
      <c r="L435" s="29"/>
      <c r="M435" s="30" t="s">
        <v>2813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si="181"/>
        <v>32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4">
        <f t="shared" si="179"/>
        <v>208.27008000000001</v>
      </c>
      <c r="AI435" s="14">
        <f t="shared" si="180"/>
        <v>37.488639999999997</v>
      </c>
      <c r="AJ435" s="14">
        <f t="shared" si="177"/>
        <v>13.28</v>
      </c>
      <c r="AK435" s="13" t="s">
        <v>803</v>
      </c>
      <c r="AL435" s="13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</row>
    <row r="436" spans="1:58" ht="19.5" customHeight="1">
      <c r="A436" s="44"/>
      <c r="B436" s="44"/>
      <c r="C436" s="44"/>
      <c r="D436" s="44"/>
      <c r="E436" s="38">
        <f t="shared" ref="E436:E438" si="182">F436+I436</f>
        <v>0</v>
      </c>
      <c r="F436" s="24"/>
      <c r="G436" s="13"/>
      <c r="H436" s="25"/>
      <c r="I436" s="26">
        <f t="shared" ref="I436:I438" si="183">G436*H436</f>
        <v>0</v>
      </c>
      <c r="J436" s="27"/>
      <c r="K436" s="28"/>
      <c r="L436" s="29"/>
      <c r="M436" s="30" t="s">
        <v>2813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35">
        <f t="shared" si="178"/>
        <v>0</v>
      </c>
      <c r="W436" s="13">
        <f t="shared" ref="W436:W438" si="184">V436*X436</f>
        <v>0</v>
      </c>
      <c r="X436" s="13"/>
      <c r="Y436" s="13"/>
      <c r="Z436" s="13">
        <f t="shared" ref="Z436:Z438" si="185">Y436*V436</f>
        <v>0</v>
      </c>
      <c r="AA436" s="13"/>
      <c r="AB436" s="13"/>
      <c r="AC436" s="13" t="str">
        <f t="shared" ref="AC436:AC443" si="186">IF(S436="#N/D","ERRO","")</f>
        <v/>
      </c>
      <c r="AD436" s="13"/>
      <c r="AE436" s="13"/>
      <c r="AF436" s="13"/>
      <c r="AG436" s="14"/>
      <c r="AH436" s="14">
        <f t="shared" ref="AH436:AH449" si="187">IFERROR(V436*AE436,0)</f>
        <v>0</v>
      </c>
      <c r="AI436" s="14">
        <f t="shared" ref="AI436:AI449" si="188">IFERROR(V436*AF436,0)</f>
        <v>0</v>
      </c>
      <c r="AJ436" s="14">
        <f t="shared" si="177"/>
        <v>0</v>
      </c>
      <c r="AK436" s="13"/>
      <c r="AL436" s="13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</row>
    <row r="437" spans="1:58" ht="19.5" customHeight="1">
      <c r="A437" s="22" t="s">
        <v>1028</v>
      </c>
      <c r="B437" s="22" t="s">
        <v>1029</v>
      </c>
      <c r="C437" s="22"/>
      <c r="D437" s="22"/>
      <c r="E437" s="38">
        <f t="shared" si="182"/>
        <v>63</v>
      </c>
      <c r="F437" s="24">
        <v>63</v>
      </c>
      <c r="G437" s="13"/>
      <c r="H437" s="25"/>
      <c r="I437" s="26">
        <f t="shared" si="183"/>
        <v>0</v>
      </c>
      <c r="J437" s="45" t="s">
        <v>1030</v>
      </c>
      <c r="K437" s="28"/>
      <c r="L437" s="29"/>
      <c r="M437" s="30" t="s">
        <v>3169</v>
      </c>
      <c r="N437" s="30" t="str">
        <f>IF(K437="","",VLOOKUP(K437,'Inventário+Enviado+pela+Amazon+'!$C$1:$G$536,5,0))</f>
        <v/>
      </c>
      <c r="O437" s="31" t="e">
        <f>IF(M437="","",VLOOKUP(M437,'Estoque FULL '!$A:$D,3,0))</f>
        <v>#N/A</v>
      </c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78"/>
        <v>63</v>
      </c>
      <c r="W437" s="13">
        <f t="shared" si="184"/>
        <v>588.41999999999996</v>
      </c>
      <c r="X437" s="13">
        <v>9.34</v>
      </c>
      <c r="Y437" s="13">
        <v>1.6817</v>
      </c>
      <c r="Z437" s="13">
        <f t="shared" si="185"/>
        <v>105.94709999999999</v>
      </c>
      <c r="AA437" s="13"/>
      <c r="AB437" s="13"/>
      <c r="AC437" s="13" t="str">
        <f t="shared" si="186"/>
        <v/>
      </c>
      <c r="AD437" s="13"/>
      <c r="AE437" s="13">
        <v>6.5084400000000002</v>
      </c>
      <c r="AF437" s="13">
        <v>1.1715199999999999</v>
      </c>
      <c r="AG437" s="14">
        <v>0.41499999999999998</v>
      </c>
      <c r="AH437" s="14">
        <f t="shared" si="187"/>
        <v>410.03172000000001</v>
      </c>
      <c r="AI437" s="14">
        <f t="shared" si="188"/>
        <v>73.805759999999992</v>
      </c>
      <c r="AJ437" s="14">
        <f t="shared" si="177"/>
        <v>26.145</v>
      </c>
      <c r="AK437" s="13" t="s">
        <v>803</v>
      </c>
      <c r="AL437" s="13" t="s">
        <v>804</v>
      </c>
      <c r="AM437" s="20">
        <v>39269090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</row>
    <row r="438" spans="1:58" ht="19.5" customHeight="1">
      <c r="A438" s="44" t="s">
        <v>1031</v>
      </c>
      <c r="B438" s="44"/>
      <c r="C438" s="44"/>
      <c r="D438" s="44"/>
      <c r="E438" s="38">
        <f t="shared" si="182"/>
        <v>117</v>
      </c>
      <c r="F438" s="24">
        <v>117</v>
      </c>
      <c r="G438" s="13"/>
      <c r="H438" s="25"/>
      <c r="I438" s="26">
        <f t="shared" si="183"/>
        <v>0</v>
      </c>
      <c r="J438" s="45" t="s">
        <v>1030</v>
      </c>
      <c r="K438" s="28"/>
      <c r="L438" s="29"/>
      <c r="M438" s="30" t="s">
        <v>3170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78"/>
        <v>117</v>
      </c>
      <c r="W438" s="13">
        <f t="shared" si="184"/>
        <v>1092.78</v>
      </c>
      <c r="X438" s="13">
        <v>9.34</v>
      </c>
      <c r="Y438" s="13">
        <v>1.6817</v>
      </c>
      <c r="Z438" s="13">
        <f t="shared" si="185"/>
        <v>196.75889999999998</v>
      </c>
      <c r="AA438" s="13"/>
      <c r="AB438" s="13"/>
      <c r="AC438" s="13" t="str">
        <f t="shared" si="186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4">
        <f t="shared" si="187"/>
        <v>761.48748000000001</v>
      </c>
      <c r="AI438" s="14">
        <f t="shared" si="188"/>
        <v>137.06783999999999</v>
      </c>
      <c r="AJ438" s="14">
        <f t="shared" si="177"/>
        <v>48.555</v>
      </c>
      <c r="AK438" s="13" t="s">
        <v>803</v>
      </c>
      <c r="AL438" s="13" t="s">
        <v>804</v>
      </c>
      <c r="AM438" s="20">
        <v>39269090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</row>
    <row r="439" spans="1:58" ht="19.5" customHeight="1">
      <c r="A439" s="22"/>
      <c r="B439" s="22"/>
      <c r="C439" s="22"/>
      <c r="D439" s="22"/>
      <c r="E439" s="38"/>
      <c r="F439" s="24"/>
      <c r="G439" s="13"/>
      <c r="H439" s="25"/>
      <c r="I439" s="26"/>
      <c r="J439" s="45"/>
      <c r="K439" s="28"/>
      <c r="L439" s="29"/>
      <c r="M439" s="30"/>
      <c r="N439" s="30" t="str">
        <f>IF(K439="","",VLOOKUP(K439,'Inventário+Enviado+pela+Amazon+'!$C$1:$G$536,5,0))</f>
        <v/>
      </c>
      <c r="O439" s="31" t="str">
        <f>IF(M439="","",VLOOKUP(M439,'Estoque FULL '!$A:$D,3,0))</f>
        <v/>
      </c>
      <c r="P439" s="117"/>
      <c r="Q439" s="117"/>
      <c r="R439" s="117"/>
      <c r="S439" s="32">
        <f>IFERROR(IF(M439&lt;&gt;"",VLOOKUP(M439,'Estoque FULL '!$A:$D,4,0),0),0)</f>
        <v>0</v>
      </c>
      <c r="T439" s="33"/>
      <c r="U439" s="34"/>
      <c r="V439" s="35"/>
      <c r="W439" s="13"/>
      <c r="X439" s="13"/>
      <c r="Y439" s="13"/>
      <c r="Z439" s="13"/>
      <c r="AA439" s="13"/>
      <c r="AB439" s="13"/>
      <c r="AC439" s="13" t="str">
        <f t="shared" si="186"/>
        <v/>
      </c>
      <c r="AD439" s="13"/>
      <c r="AE439" s="13"/>
      <c r="AF439" s="13"/>
      <c r="AG439" s="14"/>
      <c r="AH439" s="14">
        <f t="shared" si="187"/>
        <v>0</v>
      </c>
      <c r="AI439" s="14">
        <f t="shared" si="188"/>
        <v>0</v>
      </c>
      <c r="AJ439" s="14">
        <f t="shared" si="177"/>
        <v>0</v>
      </c>
      <c r="AK439" s="13"/>
      <c r="AL439" s="13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</row>
    <row r="440" spans="1:58" ht="19.5" customHeight="1">
      <c r="A440" s="22" t="s">
        <v>1032</v>
      </c>
      <c r="B440" s="22" t="s">
        <v>1033</v>
      </c>
      <c r="C440" s="22"/>
      <c r="D440" s="22"/>
      <c r="E440" s="38">
        <f t="shared" ref="E440:E449" si="189">F440+I440</f>
        <v>52</v>
      </c>
      <c r="F440" s="24">
        <v>52</v>
      </c>
      <c r="G440" s="13"/>
      <c r="H440" s="25"/>
      <c r="I440" s="26">
        <f>G440*H440</f>
        <v>0</v>
      </c>
      <c r="J440" s="45" t="s">
        <v>1030</v>
      </c>
      <c r="K440" s="28"/>
      <c r="L440" s="29"/>
      <c r="M440" s="30" t="s">
        <v>1034</v>
      </c>
      <c r="N440" s="30" t="str">
        <f>IF(K440="","",VLOOKUP(K440,'Inventário+Enviado+pela+Amazon+'!$C$1:$G$536,5,0))</f>
        <v/>
      </c>
      <c r="O440" s="31" t="str">
        <f>IF(M440="","",VLOOKUP(M440,'Estoque FULL '!$A:$D,3,0))</f>
        <v>JSPJ21180</v>
      </c>
      <c r="P440" s="117"/>
      <c r="Q440" s="117"/>
      <c r="R440" s="117"/>
      <c r="S440" s="32">
        <f>IFERROR(IF(M440&lt;&gt;"",VLOOKUP(M440,'Estoque FULL '!$A:$D,4,0),0),0)</f>
        <v>0</v>
      </c>
      <c r="T440" s="33">
        <f>IFERROR(VLOOKUP(K440,'Inventário+Enviado+pela+Amazon+'!$C$1:$F$510,4,0),0)</f>
        <v>0</v>
      </c>
      <c r="U440" s="34"/>
      <c r="V440" s="35">
        <f t="shared" ref="V440:V448" si="190">I440+F440+S440+T440+U440</f>
        <v>52</v>
      </c>
      <c r="W440" s="13">
        <f>V440*X440</f>
        <v>485.68</v>
      </c>
      <c r="X440" s="13">
        <v>9.34</v>
      </c>
      <c r="Y440" s="13">
        <v>1.6817</v>
      </c>
      <c r="Z440" s="13">
        <f>Y440*V440</f>
        <v>87.448399999999992</v>
      </c>
      <c r="AA440" s="13"/>
      <c r="AB440" s="13"/>
      <c r="AC440" s="13" t="str">
        <f t="shared" si="186"/>
        <v/>
      </c>
      <c r="AD440" s="13"/>
      <c r="AE440" s="13">
        <v>10.001673469387754</v>
      </c>
      <c r="AF440" s="13">
        <v>1.6835510204081634</v>
      </c>
      <c r="AG440" s="153">
        <v>0.62</v>
      </c>
      <c r="AH440" s="14">
        <f t="shared" si="187"/>
        <v>520.0870204081632</v>
      </c>
      <c r="AI440" s="14">
        <f t="shared" si="188"/>
        <v>87.544653061224494</v>
      </c>
      <c r="AJ440" s="14">
        <f t="shared" si="177"/>
        <v>32.24</v>
      </c>
      <c r="AK440" s="106" t="s">
        <v>715</v>
      </c>
      <c r="AL440" s="13" t="s">
        <v>794</v>
      </c>
      <c r="AM440" s="20">
        <v>39269090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</row>
    <row r="441" spans="1:58" ht="19.5" customHeight="1">
      <c r="A441" s="22" t="s">
        <v>1035</v>
      </c>
      <c r="B441" s="22"/>
      <c r="C441" s="22"/>
      <c r="D441" s="22"/>
      <c r="E441" s="38">
        <f t="shared" si="189"/>
        <v>55</v>
      </c>
      <c r="F441" s="24">
        <v>55</v>
      </c>
      <c r="G441" s="13"/>
      <c r="H441" s="25"/>
      <c r="I441" s="26"/>
      <c r="J441" s="45"/>
      <c r="K441" s="28"/>
      <c r="L441" s="29"/>
      <c r="M441" s="30" t="s">
        <v>1036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TLVJ54021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42">
        <f t="shared" si="190"/>
        <v>55</v>
      </c>
      <c r="W441" s="13"/>
      <c r="X441" s="13"/>
      <c r="Y441" s="13"/>
      <c r="Z441" s="13"/>
      <c r="AA441" s="13"/>
      <c r="AB441" s="13"/>
      <c r="AC441" s="13" t="str">
        <f t="shared" si="186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4">
        <f t="shared" si="187"/>
        <v>550.09204081632652</v>
      </c>
      <c r="AI441" s="14">
        <f t="shared" si="188"/>
        <v>92.595306122448989</v>
      </c>
      <c r="AJ441" s="14">
        <f t="shared" si="177"/>
        <v>34.1</v>
      </c>
      <c r="AK441" s="106" t="s">
        <v>715</v>
      </c>
      <c r="AL441" s="13" t="s">
        <v>794</v>
      </c>
      <c r="AM441" s="20">
        <v>39269090</v>
      </c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</row>
    <row r="442" spans="1:58" ht="19.5" customHeight="1">
      <c r="A442" s="22" t="s">
        <v>1037</v>
      </c>
      <c r="B442" s="22"/>
      <c r="C442" s="22"/>
      <c r="D442" s="22"/>
      <c r="E442" s="38">
        <f t="shared" si="189"/>
        <v>90</v>
      </c>
      <c r="F442" s="24">
        <v>90</v>
      </c>
      <c r="G442" s="13"/>
      <c r="H442" s="25"/>
      <c r="I442" s="26"/>
      <c r="J442" s="45"/>
      <c r="K442" s="28"/>
      <c r="L442" s="29"/>
      <c r="M442" s="30" t="s">
        <v>1038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SZUI54755</v>
      </c>
      <c r="P442" s="117"/>
      <c r="Q442" s="117"/>
      <c r="R442" s="117"/>
      <c r="S442" s="32">
        <f>IFERROR(IF(M442&lt;&gt;"",VLOOKUP(M442,'Estoque FULL '!$A:$D,4,0),0),0)</f>
        <v>13</v>
      </c>
      <c r="T442" s="33">
        <f>IFERROR(VLOOKUP(K442,'Inventário+Enviado+pela+Amazon+'!$C$1:$F$510,4,0),0)</f>
        <v>0</v>
      </c>
      <c r="U442" s="34"/>
      <c r="V442" s="42">
        <f t="shared" si="190"/>
        <v>103</v>
      </c>
      <c r="W442" s="13"/>
      <c r="X442" s="13"/>
      <c r="Y442" s="13"/>
      <c r="Z442" s="13"/>
      <c r="AA442" s="13"/>
      <c r="AB442" s="13"/>
      <c r="AC442" s="13" t="str">
        <f t="shared" si="186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4">
        <f t="shared" si="187"/>
        <v>1030.1723673469387</v>
      </c>
      <c r="AI442" s="14">
        <f t="shared" si="188"/>
        <v>173.40575510204084</v>
      </c>
      <c r="AJ442" s="14">
        <f t="shared" si="177"/>
        <v>63.86</v>
      </c>
      <c r="AK442" s="106" t="s">
        <v>715</v>
      </c>
      <c r="AL442" s="13" t="s">
        <v>794</v>
      </c>
      <c r="AM442" s="20">
        <v>39269090</v>
      </c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</row>
    <row r="443" spans="1:58" ht="19.5" customHeight="1">
      <c r="A443" s="22" t="s">
        <v>1039</v>
      </c>
      <c r="B443" s="22"/>
      <c r="C443" s="22"/>
      <c r="D443" s="22"/>
      <c r="E443" s="38">
        <f t="shared" si="189"/>
        <v>59</v>
      </c>
      <c r="F443" s="24">
        <v>59</v>
      </c>
      <c r="G443" s="13"/>
      <c r="H443" s="25"/>
      <c r="I443" s="26"/>
      <c r="J443" s="45"/>
      <c r="K443" s="28"/>
      <c r="L443" s="29"/>
      <c r="M443" s="30" t="s">
        <v>1040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JXPR55033</v>
      </c>
      <c r="P443" s="117"/>
      <c r="Q443" s="117"/>
      <c r="R443" s="117"/>
      <c r="S443" s="32">
        <f>IFERROR(IF(M443&lt;&gt;"",VLOOKUP(M443,'Estoque FULL '!$A:$D,4,0),0),0)</f>
        <v>0</v>
      </c>
      <c r="T443" s="33">
        <f>IFERROR(VLOOKUP(K443,'Inventário+Enviado+pela+Amazon+'!$C$1:$F$510,4,0),0)</f>
        <v>0</v>
      </c>
      <c r="U443" s="34"/>
      <c r="V443" s="42">
        <f t="shared" si="190"/>
        <v>59</v>
      </c>
      <c r="W443" s="13"/>
      <c r="X443" s="13"/>
      <c r="Y443" s="13"/>
      <c r="Z443" s="13"/>
      <c r="AA443" s="13"/>
      <c r="AB443" s="13"/>
      <c r="AC443" s="13" t="str">
        <f t="shared" si="186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4">
        <f t="shared" si="187"/>
        <v>590.09873469387753</v>
      </c>
      <c r="AI443" s="14">
        <f t="shared" si="188"/>
        <v>99.329510204081643</v>
      </c>
      <c r="AJ443" s="14">
        <f t="shared" si="177"/>
        <v>36.58</v>
      </c>
      <c r="AK443" s="106" t="s">
        <v>715</v>
      </c>
      <c r="AL443" s="13" t="s">
        <v>794</v>
      </c>
      <c r="AM443" s="20">
        <v>39269090</v>
      </c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</row>
    <row r="444" spans="1:58" ht="19.5" customHeight="1">
      <c r="A444" s="44" t="s">
        <v>1041</v>
      </c>
      <c r="B444" s="44"/>
      <c r="C444" s="44"/>
      <c r="D444" s="44"/>
      <c r="E444" s="38">
        <f t="shared" si="189"/>
        <v>33</v>
      </c>
      <c r="F444" s="24">
        <v>33</v>
      </c>
      <c r="G444" s="13"/>
      <c r="H444" s="25"/>
      <c r="I444" s="26"/>
      <c r="J444" s="45"/>
      <c r="K444" s="28"/>
      <c r="L444" s="29"/>
      <c r="M444" s="30"/>
      <c r="N444" s="30" t="str">
        <f>IF(K444="","",VLOOKUP(K444,'Inventário+Enviado+pela+Amazon+'!$C$1:$G$536,5,0))</f>
        <v/>
      </c>
      <c r="O444" s="31"/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35">
        <f t="shared" si="190"/>
        <v>33</v>
      </c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53"/>
      <c r="AH444" s="14">
        <f t="shared" si="187"/>
        <v>0</v>
      </c>
      <c r="AI444" s="14">
        <f t="shared" si="188"/>
        <v>0</v>
      </c>
      <c r="AJ444" s="14">
        <f t="shared" si="177"/>
        <v>0</v>
      </c>
      <c r="AK444" s="106"/>
      <c r="AL444" s="13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</row>
    <row r="445" spans="1:58" ht="19.5" customHeight="1">
      <c r="A445" s="44" t="s">
        <v>1042</v>
      </c>
      <c r="B445" s="44"/>
      <c r="C445" s="44"/>
      <c r="D445" s="44"/>
      <c r="E445" s="38">
        <f t="shared" si="189"/>
        <v>24</v>
      </c>
      <c r="F445" s="24">
        <v>24</v>
      </c>
      <c r="G445" s="13"/>
      <c r="H445" s="25"/>
      <c r="I445" s="26"/>
      <c r="J445" s="45"/>
      <c r="K445" s="28"/>
      <c r="L445" s="29"/>
      <c r="M445" s="30" t="s">
        <v>1043</v>
      </c>
      <c r="N445" s="30" t="str">
        <f>IF(K445="","",VLOOKUP(K445,'Inventário+Enviado+pela+Amazon+'!$C$1:$G$536,5,0))</f>
        <v/>
      </c>
      <c r="O445" s="31" t="str">
        <f>IF(M445="","",VLOOKUP(M445,'Estoque FULL '!$A:$D,3,0))</f>
        <v>QQIB43062</v>
      </c>
      <c r="P445" s="117"/>
      <c r="Q445" s="117"/>
      <c r="R445" s="117"/>
      <c r="S445" s="32">
        <f>IFERROR(IF(M445&lt;&gt;"",VLOOKUP(M445,'Estoque FULL '!$A:$D,4,0),0),0)</f>
        <v>11</v>
      </c>
      <c r="T445" s="33">
        <f>IFERROR(VLOOKUP(K445,'Inventário+Enviado+pela+Amazon+'!$C$1:$F$510,4,0),0)</f>
        <v>0</v>
      </c>
      <c r="U445" s="34"/>
      <c r="V445" s="42">
        <f t="shared" si="190"/>
        <v>35</v>
      </c>
      <c r="W445" s="13"/>
      <c r="X445" s="13"/>
      <c r="Y445" s="13"/>
      <c r="Z445" s="13"/>
      <c r="AA445" s="13"/>
      <c r="AB445" s="13"/>
      <c r="AC445" s="13" t="str">
        <f t="shared" ref="AC445:AC446" si="191">IF(S445="#N/D","ERRO","")</f>
        <v/>
      </c>
      <c r="AD445" s="13"/>
      <c r="AE445" s="13">
        <v>9.9802857142857153</v>
      </c>
      <c r="AF445" s="13">
        <v>1.6799591836734693</v>
      </c>
      <c r="AG445" s="153">
        <v>0.62</v>
      </c>
      <c r="AH445" s="14">
        <f t="shared" si="187"/>
        <v>349.31000000000006</v>
      </c>
      <c r="AI445" s="14">
        <f t="shared" si="188"/>
        <v>58.798571428571428</v>
      </c>
      <c r="AJ445" s="14">
        <f t="shared" si="177"/>
        <v>21.7</v>
      </c>
      <c r="AK445" s="106" t="s">
        <v>715</v>
      </c>
      <c r="AL445" s="13" t="s">
        <v>794</v>
      </c>
      <c r="AM445" s="20">
        <v>39269090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</row>
    <row r="446" spans="1:58" ht="19.5" customHeight="1">
      <c r="A446" s="44" t="s">
        <v>1044</v>
      </c>
      <c r="B446" s="44"/>
      <c r="C446" s="44"/>
      <c r="D446" s="44"/>
      <c r="E446" s="38">
        <f t="shared" si="189"/>
        <v>12</v>
      </c>
      <c r="F446" s="24">
        <v>12</v>
      </c>
      <c r="G446" s="13"/>
      <c r="H446" s="25"/>
      <c r="I446" s="26"/>
      <c r="J446" s="45"/>
      <c r="K446" s="28"/>
      <c r="L446" s="29"/>
      <c r="M446" s="30" t="s">
        <v>1045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NTOD70902</v>
      </c>
      <c r="P446" s="117"/>
      <c r="Q446" s="117"/>
      <c r="R446" s="117"/>
      <c r="S446" s="32">
        <f>IFERROR(IF(M446&lt;&gt;"",VLOOKUP(M446,'Estoque FULL '!$A:$D,4,0),0),0)</f>
        <v>0</v>
      </c>
      <c r="T446" s="33">
        <f>IFERROR(VLOOKUP(K446,'Inventário+Enviado+pela+Amazon+'!$C$1:$F$510,4,0),0)</f>
        <v>0</v>
      </c>
      <c r="U446" s="34"/>
      <c r="V446" s="42">
        <f t="shared" si="190"/>
        <v>12</v>
      </c>
      <c r="W446" s="13"/>
      <c r="X446" s="13"/>
      <c r="Y446" s="13"/>
      <c r="Z446" s="13"/>
      <c r="AA446" s="13"/>
      <c r="AB446" s="13"/>
      <c r="AC446" s="13" t="str">
        <f t="shared" si="191"/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4">
        <f t="shared" si="187"/>
        <v>119.76342857142859</v>
      </c>
      <c r="AI446" s="14">
        <f t="shared" si="188"/>
        <v>20.159510204081631</v>
      </c>
      <c r="AJ446" s="14">
        <f t="shared" si="177"/>
        <v>7.4399999999999995</v>
      </c>
      <c r="AK446" s="106" t="s">
        <v>715</v>
      </c>
      <c r="AL446" s="13" t="s">
        <v>794</v>
      </c>
      <c r="AM446" s="20">
        <v>39269090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</row>
    <row r="447" spans="1:58" ht="19.5" customHeight="1">
      <c r="A447" s="44" t="s">
        <v>1046</v>
      </c>
      <c r="B447" s="44"/>
      <c r="C447" s="44"/>
      <c r="D447" s="44"/>
      <c r="E447" s="38">
        <f t="shared" si="189"/>
        <v>22</v>
      </c>
      <c r="F447" s="24">
        <v>22</v>
      </c>
      <c r="G447" s="13"/>
      <c r="H447" s="25"/>
      <c r="I447" s="26"/>
      <c r="J447" s="45"/>
      <c r="K447" s="28"/>
      <c r="L447" s="29"/>
      <c r="M447" s="30" t="s">
        <v>1047</v>
      </c>
      <c r="N447" s="30" t="str">
        <f>IF(K447="","",VLOOKUP(K447,'Inventário+Enviado+pela+Amazon+'!$C$1:$G$536,5,0))</f>
        <v/>
      </c>
      <c r="O447" s="31"/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190"/>
        <v>22</v>
      </c>
      <c r="W447" s="13"/>
      <c r="X447" s="13"/>
      <c r="Y447" s="13"/>
      <c r="Z447" s="13"/>
      <c r="AA447" s="13"/>
      <c r="AB447" s="13"/>
      <c r="AC447" s="13"/>
      <c r="AD447" s="13"/>
      <c r="AE447" s="13">
        <v>9.9802857142857153</v>
      </c>
      <c r="AF447" s="13">
        <v>1.6799591836734693</v>
      </c>
      <c r="AG447" s="153">
        <v>0.62</v>
      </c>
      <c r="AH447" s="14">
        <f t="shared" si="187"/>
        <v>219.56628571428573</v>
      </c>
      <c r="AI447" s="14">
        <f t="shared" si="188"/>
        <v>36.959102040816326</v>
      </c>
      <c r="AJ447" s="14">
        <f t="shared" si="177"/>
        <v>13.64</v>
      </c>
      <c r="AK447" s="106" t="s">
        <v>715</v>
      </c>
      <c r="AL447" s="13" t="s">
        <v>794</v>
      </c>
      <c r="AM447" s="20">
        <v>39269090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</row>
    <row r="448" spans="1:58" ht="19.5" customHeight="1">
      <c r="A448" s="44" t="s">
        <v>1048</v>
      </c>
      <c r="B448" s="44"/>
      <c r="C448" s="44"/>
      <c r="D448" s="44"/>
      <c r="E448" s="38">
        <f t="shared" si="189"/>
        <v>0</v>
      </c>
      <c r="F448" s="24">
        <v>0</v>
      </c>
      <c r="G448" s="13"/>
      <c r="H448" s="25"/>
      <c r="I448" s="26">
        <f t="shared" ref="I448:I449" si="192">G448*H448</f>
        <v>0</v>
      </c>
      <c r="J448" s="45" t="s">
        <v>1049</v>
      </c>
      <c r="K448" s="28" t="s">
        <v>1050</v>
      </c>
      <c r="L448" s="29"/>
      <c r="M448" s="30" t="s">
        <v>3167</v>
      </c>
      <c r="N448" s="30" t="str">
        <f>IF(K448="","",VLOOKUP(K448,'Inventário+Enviado+pela+Amazon+'!$C$1:$G$536,5,0))</f>
        <v>H6-JMF0-9SWE</v>
      </c>
      <c r="O448" s="31" t="e">
        <f>IF(M448="","",VLOOKUP(M448,'Estoque FULL '!$A:$D,3,0))</f>
        <v>#N/A</v>
      </c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6</v>
      </c>
      <c r="U448" s="34"/>
      <c r="V448" s="35">
        <f t="shared" si="190"/>
        <v>6</v>
      </c>
      <c r="W448" s="13"/>
      <c r="X448" s="13"/>
      <c r="Y448" s="13"/>
      <c r="Z448" s="13"/>
      <c r="AA448" s="13"/>
      <c r="AB448" s="13"/>
      <c r="AC448" s="13" t="str">
        <f>IF(S448="#N/D","ERRO","")</f>
        <v/>
      </c>
      <c r="AD448" s="13"/>
      <c r="AE448" s="13">
        <v>6.5084400000000002</v>
      </c>
      <c r="AF448" s="13">
        <v>1.1715199999999999</v>
      </c>
      <c r="AG448" s="14">
        <v>0.41499999999999998</v>
      </c>
      <c r="AH448" s="14">
        <f t="shared" si="187"/>
        <v>39.050640000000001</v>
      </c>
      <c r="AI448" s="14">
        <f t="shared" si="188"/>
        <v>7.0291199999999989</v>
      </c>
      <c r="AJ448" s="14">
        <f t="shared" si="177"/>
        <v>2.4899999999999998</v>
      </c>
      <c r="AK448" s="13" t="s">
        <v>803</v>
      </c>
      <c r="AL448" s="13"/>
      <c r="AM448" s="20">
        <v>39269090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</row>
    <row r="449" spans="1:58" ht="19.5" customHeight="1">
      <c r="A449" s="44" t="s">
        <v>1051</v>
      </c>
      <c r="B449" s="44"/>
      <c r="C449" s="44"/>
      <c r="D449" s="44"/>
      <c r="E449" s="38">
        <f t="shared" si="189"/>
        <v>46</v>
      </c>
      <c r="F449" s="24">
        <v>46</v>
      </c>
      <c r="G449" s="44"/>
      <c r="H449" s="70"/>
      <c r="I449" s="26">
        <f t="shared" si="192"/>
        <v>0</v>
      </c>
      <c r="J449" s="45" t="s">
        <v>1049</v>
      </c>
      <c r="K449" s="44"/>
      <c r="L449" s="44"/>
      <c r="M449" s="127" t="s">
        <v>3168</v>
      </c>
      <c r="N449" s="30" t="str">
        <f>IF(K449="","",VLOOKUP(K449,'Inventário+Enviado+pela+Amazon+'!$C$1:$G$536,5,0))</f>
        <v/>
      </c>
      <c r="O449" s="44"/>
      <c r="P449" s="44"/>
      <c r="Q449" s="44"/>
      <c r="R449" s="44"/>
      <c r="S449" s="32">
        <f>IFERROR(IF(M449&lt;&gt;"",VLOOKUP(M449,'Estoque FULL '!$A:$D,4,0),0),0)</f>
        <v>0</v>
      </c>
      <c r="T449" s="33">
        <f>IFERROR(VLOOKUP(K449,'Inventário+Enviado+pela+Amazon+'!$C$1:$F$510,4,0),0)</f>
        <v>0</v>
      </c>
      <c r="U449" s="34"/>
      <c r="V449" s="35">
        <f t="shared" ref="V449" si="193">I449+F449+S449+T449+U449</f>
        <v>46</v>
      </c>
      <c r="W449" s="13">
        <f>SUM(W2:W440)</f>
        <v>465744.68980000023</v>
      </c>
      <c r="X449" s="13"/>
      <c r="Y449" s="13"/>
      <c r="Z449" s="13">
        <f>SUM(Z2:Z440)</f>
        <v>67056.146199999988</v>
      </c>
      <c r="AA449" s="13"/>
      <c r="AB449" s="13"/>
      <c r="AC449" s="13"/>
      <c r="AD449" s="13"/>
      <c r="AE449" s="13">
        <v>6.5084400000000002</v>
      </c>
      <c r="AF449" s="13">
        <v>1.1715199999999999</v>
      </c>
      <c r="AG449" s="14">
        <v>0.41499999999999998</v>
      </c>
      <c r="AH449" s="14">
        <f t="shared" si="187"/>
        <v>299.38824</v>
      </c>
      <c r="AI449" s="14">
        <f t="shared" si="188"/>
        <v>53.889919999999996</v>
      </c>
      <c r="AJ449" s="14">
        <f t="shared" si="177"/>
        <v>19.09</v>
      </c>
      <c r="AK449" s="13" t="s">
        <v>803</v>
      </c>
      <c r="AL449" s="13"/>
      <c r="AM449" s="20">
        <v>39269090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</row>
    <row r="450" spans="1:58" ht="15.75" customHeight="1">
      <c r="A450" s="132"/>
      <c r="B450" s="132"/>
      <c r="C450" s="132"/>
      <c r="D450" s="132"/>
      <c r="E450" s="133"/>
      <c r="F450" s="134"/>
      <c r="G450" s="132"/>
      <c r="H450" s="135"/>
      <c r="I450" s="136"/>
      <c r="J450" s="132"/>
      <c r="K450" s="132"/>
      <c r="L450" s="132"/>
      <c r="M450" s="137"/>
      <c r="N450" s="30" t="str">
        <f>IF(K450="","",VLOOKUP(K450,'Inventário+Enviado+pela+Amazon+'!$C$1:$G$536,5,0))</f>
        <v/>
      </c>
      <c r="O450" s="132"/>
      <c r="P450" s="132"/>
      <c r="Q450" s="132"/>
      <c r="R450" s="132"/>
      <c r="S450" s="32">
        <f>IFERROR(IF(M450&lt;&gt;"",VLOOKUP(M450,'Estoque FULL '!$A:$D,4,0),0),0)</f>
        <v>0</v>
      </c>
      <c r="T450" s="132"/>
      <c r="U450" s="138"/>
      <c r="V450" s="139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140"/>
      <c r="AH450" s="140"/>
      <c r="AI450" s="140"/>
      <c r="AJ450" s="14">
        <f>SUM(AJ2:AJ449
)</f>
        <v>43278.290389742746</v>
      </c>
      <c r="AK450" s="20"/>
      <c r="AL450" s="20"/>
    </row>
    <row r="451" spans="1:58" ht="15.75" customHeight="1">
      <c r="A451" s="44" t="s">
        <v>1052</v>
      </c>
      <c r="B451" s="44"/>
      <c r="C451" s="44"/>
      <c r="D451" s="44"/>
      <c r="E451" s="141"/>
      <c r="F451" s="24"/>
      <c r="G451" s="44"/>
      <c r="H451" s="70"/>
      <c r="I451" s="142"/>
      <c r="J451" s="44"/>
      <c r="K451" s="44"/>
      <c r="L451" s="44"/>
      <c r="M451" s="127" t="s">
        <v>1053</v>
      </c>
      <c r="N451" s="30" t="str">
        <f>IF(K451="","",VLOOKUP(K451,'Inventário+Enviado+pela+Amazon+'!$C$1:$G$536,5,0))</f>
        <v/>
      </c>
      <c r="O451" s="31" t="str">
        <f>IF(M451="","",VLOOKUP(M451,'Estoque FULL '!$A:$D,3,0))</f>
        <v>BPLD76636</v>
      </c>
      <c r="P451" s="44"/>
      <c r="Q451" s="44"/>
      <c r="R451" s="44"/>
      <c r="S451" s="32">
        <f>IFERROR(IF(M451&lt;&gt;"",VLOOKUP(M451,'Estoque FULL '!$A:$D,4,0),0),0)</f>
        <v>0</v>
      </c>
      <c r="T451" s="33">
        <f>IFERROR(VLOOKUP(K451,'Inventário+Enviado+pela+Amazon+'!$C$1:$F$510,4,0),0)</f>
        <v>0</v>
      </c>
      <c r="U451" s="34"/>
      <c r="V451" s="42">
        <f>I451+F451+S451+T451+U451</f>
        <v>0</v>
      </c>
      <c r="AG451" s="153"/>
      <c r="AH451" s="14">
        <f>IFERROR(V451*AE451,0)</f>
        <v>0</v>
      </c>
      <c r="AI451" s="14">
        <f>IFERROR(V451*AF451,0)</f>
        <v>0</v>
      </c>
      <c r="AJ451" s="14">
        <f t="shared" si="177"/>
        <v>0</v>
      </c>
    </row>
    <row r="452" spans="1:58" ht="15.75" customHeight="1">
      <c r="A452" s="44"/>
      <c r="B452" s="44"/>
      <c r="C452" s="44"/>
      <c r="D452" s="44"/>
      <c r="E452" s="141"/>
      <c r="F452" s="24"/>
      <c r="G452" s="44"/>
      <c r="H452" s="70"/>
      <c r="I452" s="142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131"/>
      <c r="V452" s="95"/>
      <c r="AG452" s="140"/>
      <c r="AH452" s="140"/>
      <c r="AI452" s="140"/>
      <c r="AJ452" s="14">
        <f t="shared" si="177"/>
        <v>0</v>
      </c>
    </row>
    <row r="453" spans="1:58" ht="15.75" customHeight="1">
      <c r="A453" s="44"/>
      <c r="B453" s="44"/>
      <c r="C453" s="44"/>
      <c r="D453" s="44"/>
      <c r="E453" s="141"/>
      <c r="F453" s="24"/>
      <c r="G453" s="44"/>
      <c r="H453" s="70"/>
      <c r="I453" s="142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131"/>
      <c r="V453" s="95"/>
      <c r="AG453" s="140"/>
      <c r="AH453" s="140"/>
      <c r="AI453" s="140"/>
      <c r="AJ453" s="14">
        <f t="shared" si="177"/>
        <v>0</v>
      </c>
    </row>
    <row r="454" spans="1:58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">
        <f t="shared" si="177"/>
        <v>0</v>
      </c>
    </row>
    <row r="455" spans="1:58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">
        <f t="shared" si="177"/>
        <v>0</v>
      </c>
    </row>
    <row r="456" spans="1:58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">
        <f t="shared" si="177"/>
        <v>0</v>
      </c>
    </row>
    <row r="457" spans="1:58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">
        <f t="shared" si="177"/>
        <v>0</v>
      </c>
    </row>
    <row r="458" spans="1:58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">
        <f t="shared" si="177"/>
        <v>0</v>
      </c>
    </row>
    <row r="459" spans="1:58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">
        <f t="shared" si="177"/>
        <v>0</v>
      </c>
    </row>
    <row r="460" spans="1:58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">
        <f t="shared" si="177"/>
        <v>0</v>
      </c>
    </row>
    <row r="461" spans="1:58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">
        <f t="shared" si="177"/>
        <v>0</v>
      </c>
    </row>
    <row r="462" spans="1:58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">
        <f t="shared" si="177"/>
        <v>0</v>
      </c>
    </row>
    <row r="463" spans="1:58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">
        <f t="shared" si="177"/>
        <v>0</v>
      </c>
    </row>
    <row r="464" spans="1:58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">
        <f t="shared" si="177"/>
        <v>0</v>
      </c>
    </row>
    <row r="465" spans="1:36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">
        <f t="shared" si="177"/>
        <v>0</v>
      </c>
    </row>
    <row r="466" spans="1:36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">
        <f t="shared" si="177"/>
        <v>0</v>
      </c>
    </row>
    <row r="467" spans="1:36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">
        <f t="shared" si="177"/>
        <v>0</v>
      </c>
    </row>
    <row r="468" spans="1:36" ht="15.75" customHeight="1">
      <c r="AG468" s="140"/>
      <c r="AH468" s="140"/>
      <c r="AI468" s="140"/>
      <c r="AJ468" s="14">
        <f t="shared" si="177"/>
        <v>0</v>
      </c>
    </row>
    <row r="469" spans="1:36" ht="15.75" customHeight="1">
      <c r="AG469" s="140"/>
      <c r="AH469" s="140"/>
      <c r="AI469" s="140"/>
      <c r="AJ469" s="140"/>
    </row>
    <row r="470" spans="1:36" ht="15.75" customHeight="1">
      <c r="AG470" s="140"/>
      <c r="AH470" s="140"/>
      <c r="AI470" s="140"/>
      <c r="AJ470" s="140"/>
    </row>
    <row r="471" spans="1:36" ht="15.75" customHeight="1">
      <c r="AG471" s="140"/>
      <c r="AH471" s="140"/>
      <c r="AI471" s="140"/>
      <c r="AJ471" s="140"/>
    </row>
    <row r="472" spans="1:36" ht="15.75" customHeight="1">
      <c r="AG472" s="140"/>
      <c r="AH472" s="140"/>
      <c r="AI472" s="140"/>
      <c r="AJ472" s="140"/>
    </row>
    <row r="473" spans="1:36" ht="15.75" customHeight="1">
      <c r="AG473" s="140"/>
      <c r="AH473" s="140"/>
      <c r="AI473" s="140"/>
      <c r="AJ473" s="140"/>
    </row>
    <row r="474" spans="1:36" ht="15.75" customHeight="1">
      <c r="AG474" s="140"/>
      <c r="AH474" s="140"/>
      <c r="AI474" s="140"/>
      <c r="AJ474" s="140"/>
    </row>
    <row r="475" spans="1:36" ht="15.75" customHeight="1">
      <c r="AG475" s="140"/>
      <c r="AH475" s="140"/>
      <c r="AI475" s="140"/>
      <c r="AJ475" s="140"/>
    </row>
    <row r="476" spans="1:36" ht="15.75" customHeight="1">
      <c r="AG476" s="140"/>
      <c r="AH476" s="140"/>
      <c r="AI476" s="140"/>
      <c r="AJ476" s="140"/>
    </row>
    <row r="477" spans="1:36" ht="15.75" customHeight="1">
      <c r="AG477" s="140"/>
      <c r="AH477" s="140"/>
      <c r="AI477" s="140"/>
      <c r="AJ477" s="140"/>
    </row>
    <row r="478" spans="1:36" ht="15.75" customHeight="1">
      <c r="AG478" s="140"/>
      <c r="AH478" s="140"/>
      <c r="AI478" s="140"/>
      <c r="AJ478" s="140"/>
    </row>
    <row r="479" spans="1:36" ht="15.75" customHeight="1">
      <c r="AG479" s="140"/>
      <c r="AH479" s="140"/>
      <c r="AI479" s="140"/>
      <c r="AJ479" s="140"/>
    </row>
    <row r="480" spans="1:36" ht="15.75" customHeight="1">
      <c r="AG480" s="140"/>
      <c r="AH480" s="140"/>
      <c r="AI480" s="140"/>
      <c r="AJ480" s="140"/>
    </row>
    <row r="481" spans="33:36" ht="15.75" customHeight="1">
      <c r="AG481" s="140"/>
      <c r="AH481" s="140"/>
      <c r="AI481" s="140"/>
      <c r="AJ481" s="140"/>
    </row>
    <row r="482" spans="33:36" ht="15.75" customHeight="1">
      <c r="AG482" s="140"/>
      <c r="AH482" s="140"/>
      <c r="AI482" s="140"/>
      <c r="AJ482" s="140"/>
    </row>
    <row r="483" spans="33:36" ht="15.75" customHeight="1">
      <c r="AG483" s="140"/>
      <c r="AH483" s="140"/>
      <c r="AI483" s="140"/>
      <c r="AJ483" s="140"/>
    </row>
    <row r="484" spans="33:36" ht="15.75" customHeight="1">
      <c r="AG484" s="140"/>
      <c r="AH484" s="140"/>
      <c r="AI484" s="140"/>
      <c r="AJ484" s="140"/>
    </row>
    <row r="485" spans="33:36" ht="15.75" customHeight="1">
      <c r="AG485" s="140"/>
      <c r="AH485" s="140"/>
      <c r="AI485" s="140"/>
      <c r="AJ485" s="140"/>
    </row>
    <row r="486" spans="33:36" ht="15.75" customHeight="1">
      <c r="AG486" s="140"/>
      <c r="AH486" s="140"/>
      <c r="AI486" s="140"/>
      <c r="AJ486" s="140"/>
    </row>
    <row r="487" spans="33:36" ht="15.75" customHeight="1">
      <c r="AG487" s="140"/>
      <c r="AH487" s="140"/>
      <c r="AI487" s="140"/>
      <c r="AJ487" s="140"/>
    </row>
    <row r="488" spans="33:36" ht="15.75" customHeight="1">
      <c r="AG488" s="140"/>
      <c r="AH488" s="140"/>
      <c r="AI488" s="140"/>
      <c r="AJ488" s="140"/>
    </row>
    <row r="489" spans="33:36" ht="15.75" customHeight="1">
      <c r="AG489" s="140"/>
      <c r="AH489" s="140"/>
      <c r="AI489" s="140"/>
      <c r="AJ489" s="140"/>
    </row>
    <row r="490" spans="33:36" ht="15.75" customHeight="1">
      <c r="AG490" s="140"/>
      <c r="AH490" s="140"/>
      <c r="AI490" s="140"/>
      <c r="AJ490" s="140"/>
    </row>
    <row r="491" spans="33:36" ht="15.75" customHeight="1">
      <c r="AG491" s="140"/>
      <c r="AH491" s="140"/>
      <c r="AI491" s="140"/>
      <c r="AJ491" s="140"/>
    </row>
    <row r="492" spans="33:36" ht="15.75" customHeight="1">
      <c r="AG492" s="140"/>
      <c r="AH492" s="140"/>
      <c r="AI492" s="140"/>
      <c r="AJ492" s="140"/>
    </row>
    <row r="493" spans="33:36" ht="15.75" customHeight="1">
      <c r="AG493" s="140"/>
      <c r="AH493" s="140"/>
      <c r="AI493" s="140"/>
      <c r="AJ493" s="140"/>
    </row>
    <row r="494" spans="33:36" ht="15.75" customHeight="1">
      <c r="AG494" s="140"/>
      <c r="AH494" s="140"/>
      <c r="AI494" s="140"/>
      <c r="AJ494" s="140"/>
    </row>
    <row r="495" spans="33:36" ht="15.75" customHeight="1">
      <c r="AG495" s="140"/>
      <c r="AH495" s="140"/>
      <c r="AI495" s="140"/>
      <c r="AJ495" s="140"/>
    </row>
    <row r="496" spans="33:36" ht="15.75" customHeight="1">
      <c r="AG496" s="140"/>
      <c r="AH496" s="140"/>
      <c r="AI496" s="140"/>
      <c r="AJ496" s="140"/>
    </row>
    <row r="497" spans="33:36" ht="15.75" customHeight="1">
      <c r="AG497" s="140"/>
      <c r="AH497" s="140"/>
      <c r="AI497" s="140"/>
      <c r="AJ497" s="140"/>
    </row>
    <row r="498" spans="33:36" ht="15.75" customHeight="1">
      <c r="AG498" s="140"/>
      <c r="AH498" s="140"/>
      <c r="AI498" s="140"/>
      <c r="AJ498" s="140"/>
    </row>
    <row r="499" spans="33:36" ht="15.75" customHeight="1">
      <c r="AG499" s="140"/>
      <c r="AH499" s="140"/>
      <c r="AI499" s="140"/>
      <c r="AJ499" s="140"/>
    </row>
    <row r="500" spans="33:36" ht="15.75" customHeight="1">
      <c r="AG500" s="140"/>
      <c r="AH500" s="140"/>
      <c r="AI500" s="140"/>
      <c r="AJ500" s="140"/>
    </row>
    <row r="501" spans="33:36" ht="15.75" customHeight="1">
      <c r="AG501" s="140"/>
      <c r="AH501" s="140"/>
      <c r="AI501" s="140"/>
      <c r="AJ501" s="140"/>
    </row>
    <row r="502" spans="33:36" ht="15.75" customHeight="1">
      <c r="AG502" s="140"/>
      <c r="AH502" s="140"/>
      <c r="AI502" s="140"/>
      <c r="AJ502" s="140"/>
    </row>
    <row r="503" spans="33:36" ht="15.75" customHeight="1">
      <c r="AG503" s="140"/>
      <c r="AH503" s="140"/>
      <c r="AI503" s="140"/>
      <c r="AJ503" s="140"/>
    </row>
    <row r="504" spans="33:36" ht="15.75" customHeight="1">
      <c r="AG504" s="140"/>
      <c r="AH504" s="140"/>
      <c r="AI504" s="140"/>
      <c r="AJ504" s="140"/>
    </row>
    <row r="505" spans="33:36" ht="15.75" customHeight="1">
      <c r="AG505" s="140"/>
      <c r="AH505" s="140"/>
      <c r="AI505" s="140"/>
      <c r="AJ505" s="140"/>
    </row>
    <row r="506" spans="33:36" ht="15.75" customHeight="1">
      <c r="AG506" s="140"/>
      <c r="AH506" s="140"/>
      <c r="AI506" s="140"/>
      <c r="AJ506" s="140"/>
    </row>
    <row r="507" spans="33:36" ht="15.75" customHeight="1">
      <c r="AG507" s="140"/>
      <c r="AH507" s="140"/>
      <c r="AI507" s="140"/>
      <c r="AJ507" s="140"/>
    </row>
    <row r="508" spans="33:36" ht="15.75" customHeight="1">
      <c r="AG508" s="140"/>
      <c r="AH508" s="140"/>
      <c r="AI508" s="140"/>
      <c r="AJ508" s="140"/>
    </row>
    <row r="509" spans="33:36" ht="15.75" customHeight="1">
      <c r="AG509" s="140"/>
      <c r="AH509" s="140"/>
      <c r="AI509" s="140"/>
      <c r="AJ509" s="140"/>
    </row>
    <row r="510" spans="33:36" ht="15.75" customHeight="1">
      <c r="AG510" s="140"/>
      <c r="AH510" s="140"/>
      <c r="AI510" s="140"/>
      <c r="AJ510" s="140"/>
    </row>
    <row r="511" spans="33:36" ht="15.75" customHeight="1">
      <c r="AG511" s="140"/>
      <c r="AH511" s="140"/>
      <c r="AI511" s="140"/>
      <c r="AJ511" s="140"/>
    </row>
    <row r="512" spans="33:36" ht="15.75" customHeight="1">
      <c r="AG512" s="140"/>
      <c r="AH512" s="140"/>
      <c r="AI512" s="140"/>
      <c r="AJ512" s="140"/>
    </row>
    <row r="513" spans="33:36" ht="15.75" customHeight="1">
      <c r="AG513" s="140"/>
      <c r="AH513" s="140"/>
      <c r="AI513" s="140"/>
      <c r="AJ513" s="140"/>
    </row>
    <row r="514" spans="33:36" ht="15.75" customHeight="1">
      <c r="AG514" s="140"/>
      <c r="AH514" s="140"/>
      <c r="AI514" s="140"/>
      <c r="AJ514" s="140"/>
    </row>
    <row r="515" spans="33:36" ht="15.75" customHeight="1">
      <c r="AG515" s="140"/>
      <c r="AH515" s="140"/>
      <c r="AI515" s="140"/>
      <c r="AJ515" s="140"/>
    </row>
    <row r="516" spans="33:36" ht="15.75" customHeight="1">
      <c r="AG516" s="140"/>
      <c r="AH516" s="140"/>
      <c r="AI516" s="140"/>
      <c r="AJ516" s="140"/>
    </row>
    <row r="517" spans="33:36" ht="15.75" customHeight="1">
      <c r="AG517" s="140"/>
      <c r="AH517" s="140"/>
      <c r="AI517" s="140"/>
      <c r="AJ517" s="140"/>
    </row>
    <row r="518" spans="33:36" ht="15.75" customHeight="1">
      <c r="AG518" s="140"/>
      <c r="AH518" s="140"/>
      <c r="AI518" s="140"/>
      <c r="AJ518" s="140"/>
    </row>
    <row r="519" spans="33:36" ht="15.75" customHeight="1">
      <c r="AG519" s="140"/>
      <c r="AH519" s="140"/>
      <c r="AI519" s="140"/>
      <c r="AJ519" s="140"/>
    </row>
    <row r="520" spans="33:36" ht="15.75" customHeight="1">
      <c r="AG520" s="140"/>
      <c r="AH520" s="140"/>
      <c r="AI520" s="140"/>
      <c r="AJ520" s="140"/>
    </row>
    <row r="521" spans="33:36" ht="15.75" customHeight="1">
      <c r="AG521" s="140"/>
      <c r="AH521" s="140"/>
      <c r="AI521" s="140"/>
      <c r="AJ521" s="140"/>
    </row>
    <row r="522" spans="33:36" ht="15.75" customHeight="1">
      <c r="AG522" s="140"/>
      <c r="AH522" s="140"/>
      <c r="AI522" s="140"/>
      <c r="AJ522" s="140"/>
    </row>
    <row r="523" spans="33:36" ht="15.75" customHeight="1">
      <c r="AG523" s="140"/>
      <c r="AH523" s="140"/>
      <c r="AI523" s="140"/>
      <c r="AJ523" s="140"/>
    </row>
    <row r="524" spans="33:36" ht="15.75" customHeight="1">
      <c r="AG524" s="140"/>
      <c r="AH524" s="140"/>
      <c r="AI524" s="140"/>
      <c r="AJ524" s="140"/>
    </row>
    <row r="525" spans="33:36" ht="15.75" customHeight="1">
      <c r="AG525" s="140"/>
      <c r="AH525" s="140"/>
      <c r="AI525" s="140"/>
      <c r="AJ525" s="140"/>
    </row>
    <row r="526" spans="33:36" ht="15.75" customHeight="1">
      <c r="AG526" s="140"/>
      <c r="AH526" s="140"/>
      <c r="AI526" s="140"/>
      <c r="AJ526" s="140"/>
    </row>
    <row r="527" spans="33:36" ht="15.75" customHeight="1">
      <c r="AG527" s="140"/>
      <c r="AH527" s="140"/>
      <c r="AI527" s="140"/>
      <c r="AJ527" s="140"/>
    </row>
    <row r="528" spans="33:36" ht="15.75" customHeight="1">
      <c r="AG528" s="140"/>
      <c r="AH528" s="140"/>
      <c r="AI528" s="140"/>
      <c r="AJ528" s="140"/>
    </row>
    <row r="529" spans="33:36" ht="15.75" customHeight="1">
      <c r="AG529" s="140"/>
      <c r="AH529" s="140"/>
      <c r="AI529" s="140"/>
      <c r="AJ529" s="140"/>
    </row>
    <row r="530" spans="33:36" ht="15.75" customHeight="1">
      <c r="AG530" s="140"/>
      <c r="AH530" s="140"/>
      <c r="AI530" s="140"/>
      <c r="AJ530" s="140"/>
    </row>
    <row r="531" spans="33:36" ht="15.75" customHeight="1">
      <c r="AG531" s="140"/>
      <c r="AH531" s="140"/>
      <c r="AI531" s="140"/>
      <c r="AJ531" s="140"/>
    </row>
    <row r="532" spans="33:36" ht="15.75" customHeight="1">
      <c r="AG532" s="140"/>
      <c r="AH532" s="140"/>
      <c r="AI532" s="140"/>
      <c r="AJ532" s="140"/>
    </row>
    <row r="533" spans="33:36" ht="15.75" customHeight="1">
      <c r="AG533" s="140"/>
      <c r="AH533" s="140"/>
      <c r="AI533" s="140"/>
      <c r="AJ533" s="140"/>
    </row>
    <row r="534" spans="33:36" ht="15.75" customHeight="1">
      <c r="AG534" s="140"/>
      <c r="AH534" s="140"/>
      <c r="AI534" s="140"/>
      <c r="AJ534" s="140"/>
    </row>
    <row r="535" spans="33:36" ht="15.75" customHeight="1">
      <c r="AG535" s="140"/>
      <c r="AH535" s="140"/>
      <c r="AI535" s="140"/>
      <c r="AJ535" s="140"/>
    </row>
    <row r="536" spans="33:36" ht="15.75" customHeight="1">
      <c r="AG536" s="140"/>
      <c r="AH536" s="140"/>
      <c r="AI536" s="140"/>
      <c r="AJ536" s="140"/>
    </row>
    <row r="537" spans="33:36" ht="15.75" customHeight="1">
      <c r="AG537" s="140"/>
      <c r="AH537" s="140"/>
      <c r="AI537" s="140"/>
      <c r="AJ537" s="140"/>
    </row>
    <row r="538" spans="33:36" ht="15.75" customHeight="1">
      <c r="AG538" s="140"/>
      <c r="AH538" s="140"/>
      <c r="AI538" s="140"/>
      <c r="AJ538" s="140"/>
    </row>
    <row r="539" spans="33:36" ht="15.75" customHeight="1">
      <c r="AG539" s="140"/>
      <c r="AH539" s="140"/>
      <c r="AI539" s="140"/>
      <c r="AJ539" s="140"/>
    </row>
    <row r="540" spans="33:36" ht="15.75" customHeight="1">
      <c r="AG540" s="140"/>
      <c r="AH540" s="140"/>
      <c r="AI540" s="140"/>
      <c r="AJ540" s="140"/>
    </row>
    <row r="541" spans="33:36" ht="15.75" customHeight="1">
      <c r="AG541" s="140"/>
      <c r="AH541" s="140"/>
      <c r="AI541" s="140"/>
      <c r="AJ541" s="140"/>
    </row>
    <row r="542" spans="33:36" ht="15.75" customHeight="1">
      <c r="AG542" s="140"/>
      <c r="AH542" s="140"/>
      <c r="AI542" s="140"/>
      <c r="AJ542" s="140"/>
    </row>
    <row r="543" spans="33:36" ht="15.75" customHeight="1">
      <c r="AG543" s="140"/>
      <c r="AH543" s="140"/>
      <c r="AI543" s="140"/>
      <c r="AJ543" s="140"/>
    </row>
    <row r="544" spans="33:36" ht="15.75" customHeight="1">
      <c r="AG544" s="140"/>
      <c r="AH544" s="140"/>
      <c r="AI544" s="140"/>
      <c r="AJ544" s="140"/>
    </row>
    <row r="545" spans="33:36" ht="15.75" customHeight="1">
      <c r="AG545" s="140"/>
      <c r="AH545" s="140"/>
      <c r="AI545" s="140"/>
      <c r="AJ545" s="140"/>
    </row>
    <row r="546" spans="33:36" ht="15.75" customHeight="1">
      <c r="AG546" s="140"/>
      <c r="AH546" s="140"/>
      <c r="AI546" s="140"/>
      <c r="AJ546" s="140"/>
    </row>
    <row r="547" spans="33:36" ht="15.75" customHeight="1">
      <c r="AG547" s="140"/>
      <c r="AH547" s="140"/>
      <c r="AI547" s="140"/>
      <c r="AJ547" s="140"/>
    </row>
    <row r="548" spans="33:36" ht="15.75" customHeight="1">
      <c r="AG548" s="140"/>
      <c r="AH548" s="140"/>
      <c r="AI548" s="140"/>
      <c r="AJ548" s="140"/>
    </row>
    <row r="549" spans="33:36" ht="15.75" customHeight="1">
      <c r="AG549" s="140"/>
      <c r="AH549" s="140"/>
      <c r="AI549" s="140"/>
      <c r="AJ549" s="140"/>
    </row>
    <row r="550" spans="33:36" ht="15.75" customHeight="1">
      <c r="AG550" s="140"/>
      <c r="AH550" s="140"/>
      <c r="AI550" s="140"/>
      <c r="AJ550" s="140"/>
    </row>
    <row r="551" spans="33:36" ht="15.75" customHeight="1">
      <c r="AG551" s="140"/>
      <c r="AH551" s="140"/>
      <c r="AI551" s="140"/>
      <c r="AJ551" s="140"/>
    </row>
    <row r="552" spans="33:36" ht="15.75" customHeight="1">
      <c r="AG552" s="140"/>
      <c r="AH552" s="140"/>
      <c r="AI552" s="140"/>
      <c r="AJ552" s="140"/>
    </row>
    <row r="553" spans="33:36" ht="15.75" customHeight="1">
      <c r="AG553" s="140"/>
      <c r="AH553" s="140"/>
      <c r="AI553" s="140"/>
      <c r="AJ553" s="140"/>
    </row>
    <row r="554" spans="33:36" ht="15.75" customHeight="1">
      <c r="AG554" s="140"/>
      <c r="AH554" s="140"/>
      <c r="AI554" s="140"/>
      <c r="AJ554" s="140"/>
    </row>
    <row r="555" spans="33:36" ht="15.75" customHeight="1">
      <c r="AG555" s="140"/>
      <c r="AH555" s="140"/>
      <c r="AI555" s="140"/>
      <c r="AJ555" s="140"/>
    </row>
    <row r="556" spans="33:36" ht="15.75" customHeight="1">
      <c r="AG556" s="140"/>
      <c r="AH556" s="140"/>
      <c r="AI556" s="140"/>
      <c r="AJ556" s="140"/>
    </row>
    <row r="557" spans="33:36" ht="15.75" customHeight="1">
      <c r="AG557" s="140"/>
      <c r="AH557" s="140"/>
      <c r="AI557" s="140"/>
      <c r="AJ557" s="140"/>
    </row>
    <row r="558" spans="33:36" ht="15.75" customHeight="1">
      <c r="AG558" s="140"/>
      <c r="AH558" s="140"/>
      <c r="AI558" s="140"/>
      <c r="AJ558" s="140"/>
    </row>
    <row r="559" spans="33:36" ht="15.75" customHeight="1">
      <c r="AG559" s="140"/>
      <c r="AH559" s="140"/>
      <c r="AI559" s="140"/>
      <c r="AJ559" s="140"/>
    </row>
    <row r="560" spans="33:36" ht="15.75" customHeight="1">
      <c r="AG560" s="140"/>
      <c r="AH560" s="140"/>
      <c r="AI560" s="140"/>
      <c r="AJ560" s="140"/>
    </row>
    <row r="561" spans="33:36" ht="15.75" customHeight="1">
      <c r="AG561" s="140"/>
      <c r="AH561" s="140"/>
      <c r="AI561" s="140"/>
      <c r="AJ561" s="140"/>
    </row>
    <row r="562" spans="33:36" ht="15.75" customHeight="1">
      <c r="AG562" s="140"/>
      <c r="AH562" s="140"/>
      <c r="AI562" s="140"/>
      <c r="AJ562" s="140"/>
    </row>
    <row r="563" spans="33:36" ht="15.75" customHeight="1">
      <c r="AG563" s="140"/>
      <c r="AH563" s="140"/>
      <c r="AI563" s="140"/>
      <c r="AJ563" s="140"/>
    </row>
    <row r="564" spans="33:36" ht="15.75" customHeight="1">
      <c r="AG564" s="140"/>
      <c r="AH564" s="140"/>
      <c r="AI564" s="140"/>
      <c r="AJ564" s="140"/>
    </row>
    <row r="565" spans="33:36" ht="15.75" customHeight="1">
      <c r="AG565" s="140"/>
      <c r="AH565" s="140"/>
      <c r="AI565" s="140"/>
      <c r="AJ565" s="140"/>
    </row>
    <row r="566" spans="33:36" ht="15.75" customHeight="1">
      <c r="AG566" s="140"/>
      <c r="AH566" s="140"/>
      <c r="AI566" s="140"/>
      <c r="AJ566" s="140"/>
    </row>
    <row r="567" spans="33:36" ht="15.75" customHeight="1">
      <c r="AG567" s="140"/>
      <c r="AH567" s="140"/>
      <c r="AI567" s="140"/>
      <c r="AJ567" s="140"/>
    </row>
    <row r="568" spans="33:36" ht="15.75" customHeight="1">
      <c r="AG568" s="140"/>
      <c r="AH568" s="140"/>
      <c r="AI568" s="140"/>
      <c r="AJ568" s="140"/>
    </row>
    <row r="569" spans="33:36" ht="15.75" customHeight="1">
      <c r="AG569" s="140"/>
      <c r="AH569" s="140"/>
      <c r="AI569" s="140"/>
      <c r="AJ569" s="140"/>
    </row>
    <row r="570" spans="33:36" ht="15.75" customHeight="1">
      <c r="AG570" s="140"/>
      <c r="AH570" s="140"/>
      <c r="AI570" s="140"/>
      <c r="AJ570" s="140"/>
    </row>
    <row r="571" spans="33:36" ht="15.75" customHeight="1">
      <c r="AG571" s="140"/>
      <c r="AH571" s="140"/>
      <c r="AI571" s="140"/>
      <c r="AJ571" s="140"/>
    </row>
    <row r="572" spans="33:36" ht="15.75" customHeight="1">
      <c r="AG572" s="140"/>
      <c r="AH572" s="140"/>
      <c r="AI572" s="140"/>
      <c r="AJ572" s="140"/>
    </row>
    <row r="573" spans="33:36" ht="15.75" customHeight="1">
      <c r="AG573" s="140"/>
      <c r="AH573" s="140"/>
      <c r="AI573" s="140"/>
      <c r="AJ573" s="140"/>
    </row>
    <row r="574" spans="33:36" ht="15.75" customHeight="1">
      <c r="AG574" s="140"/>
      <c r="AH574" s="140"/>
      <c r="AI574" s="140"/>
      <c r="AJ574" s="140"/>
    </row>
    <row r="575" spans="33:36" ht="15.75" customHeight="1">
      <c r="AG575" s="140"/>
      <c r="AH575" s="140"/>
      <c r="AI575" s="140"/>
      <c r="AJ575" s="140"/>
    </row>
    <row r="576" spans="33:36" ht="15.75" customHeight="1">
      <c r="AG576" s="140"/>
      <c r="AH576" s="140"/>
      <c r="AI576" s="140"/>
      <c r="AJ576" s="140"/>
    </row>
    <row r="577" spans="33:36" ht="15.75" customHeight="1">
      <c r="AG577" s="140"/>
      <c r="AH577" s="140"/>
      <c r="AI577" s="140"/>
      <c r="AJ577" s="140"/>
    </row>
    <row r="578" spans="33:36" ht="15.75" customHeight="1">
      <c r="AG578" s="140"/>
      <c r="AH578" s="140"/>
      <c r="AI578" s="140"/>
      <c r="AJ578" s="140"/>
    </row>
    <row r="579" spans="33:36" ht="15.75" customHeight="1">
      <c r="AG579" s="140"/>
      <c r="AH579" s="140"/>
      <c r="AI579" s="140"/>
      <c r="AJ579" s="140"/>
    </row>
    <row r="580" spans="33:36" ht="15.75" customHeight="1">
      <c r="AG580" s="140"/>
      <c r="AH580" s="140"/>
      <c r="AI580" s="140"/>
      <c r="AJ580" s="140"/>
    </row>
    <row r="581" spans="33:36" ht="15.75" customHeight="1">
      <c r="AG581" s="140"/>
      <c r="AH581" s="140"/>
      <c r="AI581" s="140"/>
      <c r="AJ581" s="140"/>
    </row>
    <row r="582" spans="33:36" ht="15.75" customHeight="1">
      <c r="AG582" s="140"/>
      <c r="AH582" s="140"/>
      <c r="AI582" s="140"/>
      <c r="AJ582" s="140"/>
    </row>
    <row r="583" spans="33:36" ht="15.75" customHeight="1">
      <c r="AG583" s="140"/>
      <c r="AH583" s="140"/>
      <c r="AI583" s="140"/>
      <c r="AJ583" s="140"/>
    </row>
    <row r="584" spans="33:36" ht="15.75" customHeight="1">
      <c r="AG584" s="140"/>
      <c r="AH584" s="140"/>
      <c r="AI584" s="140"/>
      <c r="AJ584" s="140"/>
    </row>
    <row r="585" spans="33:36" ht="15.75" customHeight="1">
      <c r="AG585" s="140"/>
      <c r="AH585" s="140"/>
      <c r="AI585" s="140"/>
      <c r="AJ585" s="140"/>
    </row>
    <row r="586" spans="33:36" ht="15.75" customHeight="1">
      <c r="AG586" s="140"/>
      <c r="AH586" s="140"/>
      <c r="AI586" s="140"/>
      <c r="AJ586" s="140"/>
    </row>
    <row r="587" spans="33:36" ht="15.75" customHeight="1">
      <c r="AG587" s="140"/>
      <c r="AH587" s="140"/>
      <c r="AI587" s="140"/>
      <c r="AJ587" s="140"/>
    </row>
    <row r="588" spans="33:36" ht="15.75" customHeight="1">
      <c r="AG588" s="140"/>
      <c r="AH588" s="140"/>
      <c r="AI588" s="140"/>
      <c r="AJ588" s="140"/>
    </row>
    <row r="589" spans="33:36" ht="15.75" customHeight="1">
      <c r="AG589" s="140"/>
      <c r="AH589" s="140"/>
      <c r="AI589" s="140"/>
      <c r="AJ589" s="140"/>
    </row>
    <row r="590" spans="33:36" ht="15.75" customHeight="1">
      <c r="AG590" s="140"/>
      <c r="AH590" s="140"/>
      <c r="AI590" s="140"/>
      <c r="AJ590" s="140"/>
    </row>
    <row r="591" spans="33:36" ht="15.75" customHeight="1">
      <c r="AG591" s="140"/>
      <c r="AH591" s="140"/>
      <c r="AI591" s="140"/>
      <c r="AJ591" s="140"/>
    </row>
    <row r="592" spans="33:36" ht="15.75" customHeight="1">
      <c r="AG592" s="140"/>
      <c r="AH592" s="140"/>
      <c r="AI592" s="140"/>
      <c r="AJ592" s="140"/>
    </row>
    <row r="593" spans="33:36" ht="15.75" customHeight="1">
      <c r="AG593" s="140"/>
      <c r="AH593" s="140"/>
      <c r="AI593" s="140"/>
      <c r="AJ593" s="140"/>
    </row>
    <row r="594" spans="33:36" ht="15.75" customHeight="1">
      <c r="AG594" s="140"/>
      <c r="AH594" s="140"/>
      <c r="AI594" s="140"/>
      <c r="AJ594" s="140"/>
    </row>
    <row r="595" spans="33:36" ht="15.75" customHeight="1">
      <c r="AG595" s="140"/>
      <c r="AH595" s="140"/>
      <c r="AI595" s="140"/>
      <c r="AJ595" s="140"/>
    </row>
    <row r="596" spans="33:36" ht="15.75" customHeight="1">
      <c r="AG596" s="140"/>
      <c r="AH596" s="140"/>
      <c r="AI596" s="140"/>
      <c r="AJ596" s="140"/>
    </row>
    <row r="597" spans="33:36" ht="15.75" customHeight="1">
      <c r="AG597" s="140"/>
      <c r="AH597" s="140"/>
      <c r="AI597" s="140"/>
      <c r="AJ597" s="140"/>
    </row>
    <row r="598" spans="33:36" ht="15.75" customHeight="1">
      <c r="AG598" s="140"/>
      <c r="AH598" s="140"/>
      <c r="AI598" s="140"/>
      <c r="AJ598" s="140"/>
    </row>
    <row r="599" spans="33:36" ht="15.75" customHeight="1">
      <c r="AG599" s="140"/>
      <c r="AH599" s="140"/>
      <c r="AI599" s="140"/>
      <c r="AJ599" s="140"/>
    </row>
    <row r="600" spans="33:36" ht="15.75" customHeight="1">
      <c r="AG600" s="140"/>
      <c r="AH600" s="140"/>
      <c r="AI600" s="140"/>
      <c r="AJ600" s="140"/>
    </row>
    <row r="601" spans="33:36" ht="15.75" customHeight="1">
      <c r="AG601" s="140"/>
      <c r="AH601" s="140"/>
      <c r="AI601" s="140"/>
      <c r="AJ601" s="140"/>
    </row>
    <row r="602" spans="33:36" ht="15.75" customHeight="1">
      <c r="AG602" s="140"/>
      <c r="AH602" s="140"/>
      <c r="AI602" s="140"/>
      <c r="AJ602" s="140"/>
    </row>
    <row r="603" spans="33:36" ht="15.75" customHeight="1">
      <c r="AG603" s="140"/>
      <c r="AH603" s="140"/>
      <c r="AI603" s="140"/>
      <c r="AJ603" s="140"/>
    </row>
    <row r="604" spans="33:36" ht="15.75" customHeight="1">
      <c r="AG604" s="140"/>
      <c r="AH604" s="140"/>
      <c r="AI604" s="140"/>
      <c r="AJ604" s="140"/>
    </row>
    <row r="605" spans="33:36" ht="15.75" customHeight="1">
      <c r="AG605" s="140"/>
      <c r="AH605" s="140"/>
      <c r="AI605" s="140"/>
      <c r="AJ605" s="140"/>
    </row>
    <row r="606" spans="33:36" ht="15.75" customHeight="1">
      <c r="AG606" s="140"/>
      <c r="AH606" s="140"/>
      <c r="AI606" s="140"/>
      <c r="AJ606" s="140"/>
    </row>
    <row r="607" spans="33:36" ht="15.75" customHeight="1">
      <c r="AG607" s="140"/>
      <c r="AH607" s="140"/>
      <c r="AI607" s="140"/>
      <c r="AJ607" s="140"/>
    </row>
    <row r="608" spans="33:36" ht="15.75" customHeight="1">
      <c r="AG608" s="140"/>
      <c r="AH608" s="140"/>
      <c r="AI608" s="140"/>
      <c r="AJ608" s="140"/>
    </row>
    <row r="609" spans="33:36" ht="15.75" customHeight="1">
      <c r="AG609" s="140"/>
      <c r="AH609" s="140"/>
      <c r="AI609" s="140"/>
      <c r="AJ609" s="140"/>
    </row>
    <row r="610" spans="33:36" ht="15.75" customHeight="1">
      <c r="AG610" s="140"/>
      <c r="AH610" s="140"/>
      <c r="AI610" s="140"/>
      <c r="AJ610" s="140"/>
    </row>
    <row r="611" spans="33:36" ht="15.75" customHeight="1">
      <c r="AG611" s="140"/>
      <c r="AH611" s="140"/>
      <c r="AI611" s="140"/>
      <c r="AJ611" s="140"/>
    </row>
    <row r="612" spans="33:36" ht="15.75" customHeight="1">
      <c r="AG612" s="140"/>
      <c r="AH612" s="140"/>
      <c r="AI612" s="140"/>
      <c r="AJ612" s="140"/>
    </row>
    <row r="613" spans="33:36" ht="15.75" customHeight="1">
      <c r="AG613" s="140"/>
      <c r="AH613" s="140"/>
      <c r="AI613" s="140"/>
      <c r="AJ613" s="140"/>
    </row>
    <row r="614" spans="33:36" ht="15.75" customHeight="1">
      <c r="AG614" s="140"/>
      <c r="AH614" s="140"/>
      <c r="AI614" s="140"/>
      <c r="AJ614" s="140"/>
    </row>
    <row r="615" spans="33:36" ht="15.75" customHeight="1">
      <c r="AG615" s="140"/>
      <c r="AH615" s="140"/>
      <c r="AI615" s="140"/>
      <c r="AJ615" s="140"/>
    </row>
    <row r="616" spans="33:36" ht="15.75" customHeight="1">
      <c r="AG616" s="140"/>
      <c r="AH616" s="140"/>
      <c r="AI616" s="140"/>
      <c r="AJ616" s="140"/>
    </row>
    <row r="617" spans="33:36" ht="15.75" customHeight="1">
      <c r="AG617" s="140"/>
      <c r="AH617" s="140"/>
      <c r="AI617" s="140"/>
      <c r="AJ617" s="140"/>
    </row>
    <row r="618" spans="33:36" ht="15.75" customHeight="1">
      <c r="AG618" s="140"/>
      <c r="AH618" s="140"/>
      <c r="AI618" s="140"/>
      <c r="AJ618" s="140"/>
    </row>
    <row r="619" spans="33:36" ht="15.75" customHeight="1">
      <c r="AG619" s="140"/>
      <c r="AH619" s="140"/>
      <c r="AI619" s="140"/>
      <c r="AJ619" s="140"/>
    </row>
    <row r="620" spans="33:36" ht="15.75" customHeight="1">
      <c r="AG620" s="140"/>
      <c r="AH620" s="140"/>
      <c r="AI620" s="140"/>
      <c r="AJ620" s="140"/>
    </row>
    <row r="621" spans="33:36" ht="15.75" customHeight="1">
      <c r="AG621" s="140"/>
      <c r="AH621" s="140"/>
      <c r="AI621" s="140"/>
      <c r="AJ621" s="140"/>
    </row>
    <row r="622" spans="33:36" ht="15.75" customHeight="1">
      <c r="AG622" s="140"/>
      <c r="AH622" s="140"/>
      <c r="AI622" s="140"/>
      <c r="AJ622" s="140"/>
    </row>
    <row r="623" spans="33:36" ht="15.75" customHeight="1">
      <c r="AG623" s="140"/>
      <c r="AH623" s="140"/>
      <c r="AI623" s="140"/>
      <c r="AJ623" s="140"/>
    </row>
    <row r="624" spans="33:36" ht="15.75" customHeight="1">
      <c r="AG624" s="140"/>
      <c r="AH624" s="140"/>
      <c r="AI624" s="140"/>
      <c r="AJ624" s="140"/>
    </row>
    <row r="625" spans="33:36" ht="15.75" customHeight="1">
      <c r="AG625" s="140"/>
      <c r="AH625" s="140"/>
      <c r="AI625" s="140"/>
      <c r="AJ625" s="140"/>
    </row>
    <row r="626" spans="33:36" ht="15.75" customHeight="1">
      <c r="AG626" s="140"/>
      <c r="AH626" s="140"/>
      <c r="AI626" s="140"/>
      <c r="AJ626" s="140"/>
    </row>
    <row r="627" spans="33:36" ht="15.75" customHeight="1">
      <c r="AG627" s="140"/>
      <c r="AH627" s="140"/>
      <c r="AI627" s="140"/>
      <c r="AJ627" s="140"/>
    </row>
    <row r="628" spans="33:36" ht="15.75" customHeight="1">
      <c r="AG628" s="140"/>
      <c r="AH628" s="140"/>
      <c r="AI628" s="140"/>
      <c r="AJ628" s="140"/>
    </row>
    <row r="629" spans="33:36" ht="15.75" customHeight="1">
      <c r="AG629" s="140"/>
      <c r="AH629" s="140"/>
      <c r="AI629" s="140"/>
      <c r="AJ629" s="140"/>
    </row>
    <row r="630" spans="33:36" ht="15.75" customHeight="1">
      <c r="AG630" s="140"/>
      <c r="AH630" s="140"/>
      <c r="AI630" s="140"/>
      <c r="AJ630" s="140"/>
    </row>
    <row r="631" spans="33:36" ht="15.75" customHeight="1">
      <c r="AG631" s="140"/>
      <c r="AH631" s="140"/>
      <c r="AI631" s="140"/>
      <c r="AJ631" s="140"/>
    </row>
    <row r="632" spans="33:36" ht="15.75" customHeight="1">
      <c r="AG632" s="140"/>
      <c r="AH632" s="140"/>
      <c r="AI632" s="140"/>
      <c r="AJ632" s="140"/>
    </row>
    <row r="633" spans="33:36" ht="15.75" customHeight="1">
      <c r="AG633" s="140"/>
      <c r="AH633" s="140"/>
      <c r="AI633" s="140"/>
      <c r="AJ633" s="140"/>
    </row>
    <row r="634" spans="33:36" ht="15.75" customHeight="1">
      <c r="AG634" s="140"/>
      <c r="AH634" s="140"/>
      <c r="AI634" s="140"/>
      <c r="AJ634" s="140"/>
    </row>
    <row r="635" spans="33:36" ht="15.75" customHeight="1">
      <c r="AG635" s="140"/>
      <c r="AH635" s="140"/>
      <c r="AI635" s="140"/>
      <c r="AJ635" s="140"/>
    </row>
    <row r="636" spans="33:36" ht="15.75" customHeight="1">
      <c r="AG636" s="140"/>
      <c r="AH636" s="140"/>
      <c r="AI636" s="140"/>
      <c r="AJ636" s="140"/>
    </row>
    <row r="637" spans="33:36" ht="15.75" customHeight="1">
      <c r="AG637" s="140"/>
      <c r="AH637" s="140"/>
      <c r="AI637" s="140"/>
      <c r="AJ637" s="140"/>
    </row>
    <row r="638" spans="33:36" ht="15.75" customHeight="1">
      <c r="AG638" s="140"/>
      <c r="AH638" s="140"/>
      <c r="AI638" s="140"/>
      <c r="AJ638" s="140"/>
    </row>
    <row r="639" spans="33:36" ht="15.75" customHeight="1">
      <c r="AG639" s="140"/>
      <c r="AH639" s="140"/>
      <c r="AI639" s="140"/>
      <c r="AJ639" s="140"/>
    </row>
    <row r="640" spans="33:36" ht="15.75" customHeight="1">
      <c r="AG640" s="140"/>
      <c r="AH640" s="140"/>
      <c r="AI640" s="140"/>
      <c r="AJ640" s="140"/>
    </row>
    <row r="641" spans="33:36" ht="15.75" customHeight="1">
      <c r="AG641" s="140"/>
      <c r="AH641" s="140"/>
      <c r="AI641" s="140"/>
      <c r="AJ641" s="140"/>
    </row>
    <row r="642" spans="33:36" ht="15.75" customHeight="1">
      <c r="AG642" s="140"/>
      <c r="AH642" s="140"/>
      <c r="AI642" s="140"/>
      <c r="AJ642" s="140"/>
    </row>
    <row r="643" spans="33:36" ht="15.75" customHeight="1">
      <c r="AG643" s="140"/>
      <c r="AH643" s="140"/>
      <c r="AI643" s="140"/>
      <c r="AJ643" s="140"/>
    </row>
    <row r="644" spans="33:36" ht="15.75" customHeight="1">
      <c r="AG644" s="140"/>
      <c r="AH644" s="140"/>
      <c r="AI644" s="140"/>
      <c r="AJ644" s="140"/>
    </row>
    <row r="645" spans="33:36" ht="15.75" customHeight="1">
      <c r="AG645" s="140"/>
      <c r="AH645" s="140"/>
      <c r="AI645" s="140"/>
      <c r="AJ645" s="140"/>
    </row>
    <row r="646" spans="33:36" ht="15.75" customHeight="1">
      <c r="AG646" s="140"/>
      <c r="AH646" s="140"/>
      <c r="AI646" s="140"/>
      <c r="AJ646" s="140"/>
    </row>
    <row r="647" spans="33:36" ht="15.75" customHeight="1">
      <c r="AG647" s="140"/>
      <c r="AH647" s="140"/>
      <c r="AI647" s="140"/>
      <c r="AJ647" s="140"/>
    </row>
    <row r="648" spans="33:36" ht="15.75" customHeight="1">
      <c r="AG648" s="140"/>
      <c r="AH648" s="140"/>
      <c r="AI648" s="140"/>
      <c r="AJ648" s="140"/>
    </row>
    <row r="649" spans="33:36" ht="15.75" customHeight="1">
      <c r="AG649" s="140"/>
      <c r="AH649" s="140"/>
      <c r="AI649" s="140"/>
      <c r="AJ649" s="140"/>
    </row>
  </sheetData>
  <autoFilter ref="A1:AL467" xr:uid="{00000000-0009-0000-0000-000000000000}"/>
  <mergeCells count="1">
    <mergeCell ref="P374:P377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1054</v>
      </c>
      <c r="B1" s="143" t="s">
        <v>1055</v>
      </c>
      <c r="C1" s="143" t="s">
        <v>1056</v>
      </c>
      <c r="D1" s="143" t="s">
        <v>1057</v>
      </c>
      <c r="E1" s="143" t="s">
        <v>1058</v>
      </c>
      <c r="F1" s="143" t="s">
        <v>1059</v>
      </c>
      <c r="G1" t="s">
        <v>3166</v>
      </c>
    </row>
    <row r="2" spans="1:7" ht="12.75" customHeight="1">
      <c r="A2" s="143" t="s">
        <v>1060</v>
      </c>
      <c r="B2" s="143" t="s">
        <v>1061</v>
      </c>
      <c r="C2" s="143" t="s">
        <v>676</v>
      </c>
      <c r="D2" s="143" t="s">
        <v>1062</v>
      </c>
      <c r="E2" s="143" t="s">
        <v>1063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1064</v>
      </c>
      <c r="B3" s="143" t="s">
        <v>1065</v>
      </c>
      <c r="C3" s="143" t="s">
        <v>318</v>
      </c>
      <c r="D3" s="143" t="s">
        <v>1062</v>
      </c>
      <c r="E3" s="143" t="s">
        <v>1063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1066</v>
      </c>
      <c r="B4" s="143" t="s">
        <v>1067</v>
      </c>
      <c r="C4" s="143" t="s">
        <v>1068</v>
      </c>
      <c r="D4" s="143" t="s">
        <v>1062</v>
      </c>
      <c r="E4" s="143" t="s">
        <v>1063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1069</v>
      </c>
      <c r="B5" s="143" t="s">
        <v>1070</v>
      </c>
      <c r="C5" s="143" t="s">
        <v>187</v>
      </c>
      <c r="D5" s="143" t="s">
        <v>1062</v>
      </c>
      <c r="E5" s="143" t="s">
        <v>1063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1071</v>
      </c>
      <c r="B6" s="143" t="s">
        <v>1072</v>
      </c>
      <c r="C6" s="143" t="s">
        <v>374</v>
      </c>
      <c r="D6" s="143" t="s">
        <v>1062</v>
      </c>
      <c r="E6" s="143" t="s">
        <v>1063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1073</v>
      </c>
      <c r="B7" s="143" t="s">
        <v>1074</v>
      </c>
      <c r="C7" s="143" t="s">
        <v>383</v>
      </c>
      <c r="D7" s="143" t="s">
        <v>1062</v>
      </c>
      <c r="E7" s="143" t="s">
        <v>1063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1077</v>
      </c>
      <c r="B8" s="143" t="s">
        <v>1078</v>
      </c>
      <c r="C8" s="143" t="s">
        <v>1079</v>
      </c>
      <c r="D8" s="143" t="s">
        <v>1062</v>
      </c>
      <c r="E8" s="143" t="s">
        <v>1063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1080</v>
      </c>
      <c r="B9" s="143" t="s">
        <v>1081</v>
      </c>
      <c r="C9" s="143" t="s">
        <v>311</v>
      </c>
      <c r="D9" s="143" t="s">
        <v>1062</v>
      </c>
      <c r="E9" s="143" t="s">
        <v>1063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1082</v>
      </c>
      <c r="B10" s="143" t="s">
        <v>1083</v>
      </c>
      <c r="C10" s="143" t="s">
        <v>332</v>
      </c>
      <c r="D10" s="143" t="s">
        <v>1062</v>
      </c>
      <c r="E10" s="143" t="s">
        <v>1063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1084</v>
      </c>
      <c r="B11" s="143" t="s">
        <v>1085</v>
      </c>
      <c r="C11" s="143" t="s">
        <v>279</v>
      </c>
      <c r="D11" s="143" t="s">
        <v>1062</v>
      </c>
      <c r="E11" s="143" t="s">
        <v>1063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1088</v>
      </c>
      <c r="B12" s="143" t="s">
        <v>1089</v>
      </c>
      <c r="C12" s="143" t="s">
        <v>1090</v>
      </c>
      <c r="D12" s="143" t="s">
        <v>1062</v>
      </c>
      <c r="E12" s="143" t="s">
        <v>1063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1091</v>
      </c>
      <c r="B13" s="143" t="s">
        <v>1092</v>
      </c>
      <c r="C13" s="143" t="s">
        <v>1093</v>
      </c>
      <c r="D13" s="143" t="s">
        <v>1062</v>
      </c>
      <c r="E13" s="143" t="s">
        <v>1063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1094</v>
      </c>
      <c r="B14" s="143" t="s">
        <v>1095</v>
      </c>
      <c r="C14" s="143" t="s">
        <v>297</v>
      </c>
      <c r="D14" s="143" t="s">
        <v>1062</v>
      </c>
      <c r="E14" s="143" t="s">
        <v>1063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1096</v>
      </c>
      <c r="B15" s="143" t="s">
        <v>1097</v>
      </c>
      <c r="C15" s="143" t="s">
        <v>1098</v>
      </c>
      <c r="D15" s="143" t="s">
        <v>1062</v>
      </c>
      <c r="E15" s="143" t="s">
        <v>1063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1099</v>
      </c>
      <c r="B16" s="143" t="s">
        <v>1100</v>
      </c>
      <c r="C16" s="143" t="s">
        <v>1101</v>
      </c>
      <c r="D16" s="143" t="s">
        <v>1062</v>
      </c>
      <c r="E16" s="143" t="s">
        <v>1063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1102</v>
      </c>
      <c r="B17" s="143" t="s">
        <v>1103</v>
      </c>
      <c r="C17" s="143" t="s">
        <v>760</v>
      </c>
      <c r="D17" s="143" t="s">
        <v>1062</v>
      </c>
      <c r="E17" s="143" t="s">
        <v>1063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1104</v>
      </c>
      <c r="B18" s="143" t="s">
        <v>1105</v>
      </c>
      <c r="C18" s="143" t="s">
        <v>1106</v>
      </c>
      <c r="D18" s="143" t="s">
        <v>1062</v>
      </c>
      <c r="E18" s="143" t="s">
        <v>1063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1107</v>
      </c>
      <c r="B19" s="143" t="s">
        <v>1108</v>
      </c>
      <c r="C19" s="143" t="s">
        <v>1109</v>
      </c>
      <c r="D19" s="143" t="s">
        <v>1062</v>
      </c>
      <c r="E19" s="143" t="s">
        <v>1063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1110</v>
      </c>
      <c r="B20" s="143" t="s">
        <v>1111</v>
      </c>
      <c r="C20" s="143" t="s">
        <v>1112</v>
      </c>
      <c r="D20" s="143" t="s">
        <v>1062</v>
      </c>
      <c r="E20" s="143" t="s">
        <v>1063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1113</v>
      </c>
      <c r="B21" s="143" t="s">
        <v>1114</v>
      </c>
      <c r="C21" s="143" t="s">
        <v>720</v>
      </c>
      <c r="D21" s="143" t="s">
        <v>1062</v>
      </c>
      <c r="E21" s="143" t="s">
        <v>1063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1113</v>
      </c>
      <c r="B22" s="143" t="s">
        <v>1114</v>
      </c>
      <c r="C22" s="143" t="s">
        <v>720</v>
      </c>
      <c r="D22" s="143" t="s">
        <v>1062</v>
      </c>
      <c r="E22" s="143" t="s">
        <v>1169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1115</v>
      </c>
      <c r="B23" s="143" t="s">
        <v>1116</v>
      </c>
      <c r="C23" s="143" t="s">
        <v>227</v>
      </c>
      <c r="D23" s="143" t="s">
        <v>1062</v>
      </c>
      <c r="E23" s="143" t="s">
        <v>1063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1117</v>
      </c>
      <c r="B24" s="143" t="s">
        <v>1118</v>
      </c>
      <c r="C24" s="143" t="s">
        <v>907</v>
      </c>
      <c r="D24" s="143" t="s">
        <v>1062</v>
      </c>
      <c r="E24" s="143" t="s">
        <v>1063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1119</v>
      </c>
      <c r="B25" s="143" t="s">
        <v>1120</v>
      </c>
      <c r="C25" s="143" t="s">
        <v>409</v>
      </c>
      <c r="D25" s="143" t="s">
        <v>1062</v>
      </c>
      <c r="E25" s="143" t="s">
        <v>1063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1121</v>
      </c>
      <c r="B26" s="143" t="s">
        <v>1122</v>
      </c>
      <c r="C26" s="143" t="s">
        <v>1123</v>
      </c>
      <c r="D26" s="143" t="s">
        <v>1062</v>
      </c>
      <c r="E26" s="143" t="s">
        <v>1063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1124</v>
      </c>
      <c r="B27" s="143" t="s">
        <v>1125</v>
      </c>
      <c r="C27" s="143" t="s">
        <v>453</v>
      </c>
      <c r="D27" s="143" t="s">
        <v>1062</v>
      </c>
      <c r="E27" s="143" t="s">
        <v>1063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1126</v>
      </c>
      <c r="B28" s="143" t="s">
        <v>1127</v>
      </c>
      <c r="C28" s="143" t="s">
        <v>286</v>
      </c>
      <c r="D28" s="143" t="s">
        <v>1062</v>
      </c>
      <c r="E28" s="143" t="s">
        <v>1063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1128</v>
      </c>
      <c r="B29" s="143" t="s">
        <v>1129</v>
      </c>
      <c r="C29" s="143" t="s">
        <v>838</v>
      </c>
      <c r="D29" s="143" t="s">
        <v>1062</v>
      </c>
      <c r="E29" s="143" t="s">
        <v>1063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1130</v>
      </c>
      <c r="B30" s="143" t="s">
        <v>1131</v>
      </c>
      <c r="C30" s="143" t="s">
        <v>669</v>
      </c>
      <c r="D30" s="143" t="s">
        <v>1062</v>
      </c>
      <c r="E30" s="143" t="s">
        <v>1063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1132</v>
      </c>
      <c r="B31" s="143" t="s">
        <v>1133</v>
      </c>
      <c r="C31" s="143" t="s">
        <v>1134</v>
      </c>
      <c r="D31" s="143" t="s">
        <v>1062</v>
      </c>
      <c r="E31" s="143" t="s">
        <v>1063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1132</v>
      </c>
      <c r="B32" s="143" t="s">
        <v>1133</v>
      </c>
      <c r="C32" s="143" t="s">
        <v>1134</v>
      </c>
      <c r="D32" s="143" t="s">
        <v>1062</v>
      </c>
      <c r="E32" s="143" t="s">
        <v>1169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1135</v>
      </c>
      <c r="B33" s="143" t="s">
        <v>1136</v>
      </c>
      <c r="C33" s="143" t="s">
        <v>90</v>
      </c>
      <c r="D33" s="143" t="s">
        <v>1062</v>
      </c>
      <c r="E33" s="143" t="s">
        <v>1063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1137</v>
      </c>
      <c r="B34" s="143" t="s">
        <v>1138</v>
      </c>
      <c r="C34" s="143" t="s">
        <v>241</v>
      </c>
      <c r="D34" s="143" t="s">
        <v>1062</v>
      </c>
      <c r="E34" s="143" t="s">
        <v>1063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1139</v>
      </c>
      <c r="B35" s="143" t="s">
        <v>1140</v>
      </c>
      <c r="C35" s="143" t="s">
        <v>221</v>
      </c>
      <c r="D35" s="143" t="s">
        <v>1062</v>
      </c>
      <c r="E35" s="143" t="s">
        <v>1063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1141</v>
      </c>
      <c r="B36" s="143" t="s">
        <v>1142</v>
      </c>
      <c r="C36" s="143" t="s">
        <v>1143</v>
      </c>
      <c r="D36" s="143" t="s">
        <v>1062</v>
      </c>
      <c r="E36" s="143" t="s">
        <v>1063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1144</v>
      </c>
      <c r="B37" s="143" t="s">
        <v>1145</v>
      </c>
      <c r="C37" s="143" t="s">
        <v>1146</v>
      </c>
      <c r="D37" s="143" t="s">
        <v>1062</v>
      </c>
      <c r="E37" s="143" t="s">
        <v>1063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1147</v>
      </c>
      <c r="B38" s="143" t="s">
        <v>1148</v>
      </c>
      <c r="C38" s="143" t="s">
        <v>1149</v>
      </c>
      <c r="D38" s="143" t="s">
        <v>1062</v>
      </c>
      <c r="E38" s="143" t="s">
        <v>1063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1150</v>
      </c>
      <c r="B39" s="143" t="s">
        <v>1151</v>
      </c>
      <c r="C39" s="143" t="s">
        <v>208</v>
      </c>
      <c r="D39" s="143" t="s">
        <v>1062</v>
      </c>
      <c r="E39" s="143" t="s">
        <v>1063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1152</v>
      </c>
      <c r="B40" s="143" t="s">
        <v>1153</v>
      </c>
      <c r="C40" s="143" t="s">
        <v>111</v>
      </c>
      <c r="D40" s="143" t="s">
        <v>1062</v>
      </c>
      <c r="E40" s="143" t="s">
        <v>1063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1154</v>
      </c>
      <c r="B41" s="143" t="s">
        <v>1155</v>
      </c>
      <c r="C41" s="143" t="s">
        <v>648</v>
      </c>
      <c r="D41" s="143" t="s">
        <v>1062</v>
      </c>
      <c r="E41" s="143" t="s">
        <v>1063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1156</v>
      </c>
      <c r="B42" s="143" t="s">
        <v>1157</v>
      </c>
      <c r="C42" s="143" t="s">
        <v>523</v>
      </c>
      <c r="D42" s="143" t="s">
        <v>1062</v>
      </c>
      <c r="E42" s="143" t="s">
        <v>1063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1158</v>
      </c>
      <c r="B43" s="143" t="s">
        <v>1159</v>
      </c>
      <c r="C43" s="143" t="s">
        <v>1160</v>
      </c>
      <c r="D43" s="143" t="s">
        <v>1062</v>
      </c>
      <c r="E43" s="143" t="s">
        <v>1063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1161</v>
      </c>
      <c r="B44" s="143" t="s">
        <v>1162</v>
      </c>
      <c r="C44" s="143" t="s">
        <v>1163</v>
      </c>
      <c r="D44" s="143" t="s">
        <v>1062</v>
      </c>
      <c r="E44" s="143" t="s">
        <v>1063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1164</v>
      </c>
      <c r="B45" s="143" t="s">
        <v>1165</v>
      </c>
      <c r="C45" s="143" t="s">
        <v>1166</v>
      </c>
      <c r="D45" s="143" t="s">
        <v>1062</v>
      </c>
      <c r="E45" s="143" t="s">
        <v>1063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1167</v>
      </c>
      <c r="B46" s="143" t="s">
        <v>1168</v>
      </c>
      <c r="C46" s="143" t="s">
        <v>618</v>
      </c>
      <c r="D46" s="143" t="s">
        <v>1062</v>
      </c>
      <c r="E46" s="143" t="s">
        <v>1063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1170</v>
      </c>
      <c r="B47" s="143" t="s">
        <v>1171</v>
      </c>
      <c r="C47" s="143" t="s">
        <v>1172</v>
      </c>
      <c r="D47" s="143" t="s">
        <v>1062</v>
      </c>
      <c r="E47" s="143" t="s">
        <v>1063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1173</v>
      </c>
      <c r="B48" s="143" t="s">
        <v>1174</v>
      </c>
      <c r="C48" s="143" t="s">
        <v>550</v>
      </c>
      <c r="D48" s="143" t="s">
        <v>1062</v>
      </c>
      <c r="E48" s="143" t="s">
        <v>1063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1175</v>
      </c>
      <c r="B49" s="143" t="s">
        <v>1176</v>
      </c>
      <c r="C49" s="143" t="s">
        <v>1177</v>
      </c>
      <c r="D49" s="143" t="s">
        <v>1062</v>
      </c>
      <c r="E49" s="143" t="s">
        <v>1063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1178</v>
      </c>
      <c r="B50" s="143" t="s">
        <v>1179</v>
      </c>
      <c r="C50" s="143" t="s">
        <v>205</v>
      </c>
      <c r="D50" s="143" t="s">
        <v>1062</v>
      </c>
      <c r="E50" s="143" t="s">
        <v>1063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1180</v>
      </c>
      <c r="B51" s="143" t="s">
        <v>1181</v>
      </c>
      <c r="C51" s="143" t="s">
        <v>211</v>
      </c>
      <c r="D51" s="143" t="s">
        <v>1062</v>
      </c>
      <c r="E51" s="143" t="s">
        <v>1063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1182</v>
      </c>
      <c r="B52" s="143" t="s">
        <v>1183</v>
      </c>
      <c r="C52" s="143" t="s">
        <v>1184</v>
      </c>
      <c r="D52" s="143" t="s">
        <v>1062</v>
      </c>
      <c r="E52" s="143" t="s">
        <v>1063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1185</v>
      </c>
      <c r="B53" s="143" t="s">
        <v>1186</v>
      </c>
      <c r="C53" s="143" t="s">
        <v>1187</v>
      </c>
      <c r="D53" s="143" t="s">
        <v>1062</v>
      </c>
      <c r="E53" s="143" t="s">
        <v>1063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1188</v>
      </c>
      <c r="B54" s="143" t="s">
        <v>1189</v>
      </c>
      <c r="C54" s="143" t="s">
        <v>406</v>
      </c>
      <c r="D54" s="143" t="s">
        <v>1062</v>
      </c>
      <c r="E54" s="143" t="s">
        <v>1063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1190</v>
      </c>
      <c r="B55" s="143" t="s">
        <v>1191</v>
      </c>
      <c r="C55" s="143" t="s">
        <v>1192</v>
      </c>
      <c r="D55" s="143" t="s">
        <v>1062</v>
      </c>
      <c r="E55" s="143" t="s">
        <v>1063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1193</v>
      </c>
      <c r="B56" s="143" t="s">
        <v>1194</v>
      </c>
      <c r="C56" s="143" t="s">
        <v>828</v>
      </c>
      <c r="D56" s="143" t="s">
        <v>1062</v>
      </c>
      <c r="E56" s="143" t="s">
        <v>1063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1195</v>
      </c>
      <c r="B57" s="143" t="s">
        <v>1196</v>
      </c>
      <c r="C57" s="143" t="s">
        <v>1197</v>
      </c>
      <c r="D57" s="143" t="s">
        <v>1062</v>
      </c>
      <c r="E57" s="143" t="s">
        <v>1063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1198</v>
      </c>
      <c r="B58" s="143" t="s">
        <v>1199</v>
      </c>
      <c r="C58" s="143" t="s">
        <v>898</v>
      </c>
      <c r="D58" s="143" t="s">
        <v>1062</v>
      </c>
      <c r="E58" s="143" t="s">
        <v>1063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1200</v>
      </c>
      <c r="B59" s="143" t="s">
        <v>1201</v>
      </c>
      <c r="C59" s="143" t="s">
        <v>276</v>
      </c>
      <c r="D59" s="143" t="s">
        <v>1062</v>
      </c>
      <c r="E59" s="143" t="s">
        <v>1063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1202</v>
      </c>
      <c r="B60" s="143" t="s">
        <v>1203</v>
      </c>
      <c r="C60" s="143" t="s">
        <v>294</v>
      </c>
      <c r="D60" s="143" t="s">
        <v>1062</v>
      </c>
      <c r="E60" s="143" t="s">
        <v>1063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1204</v>
      </c>
      <c r="B61" s="143" t="s">
        <v>1205</v>
      </c>
      <c r="C61" s="143" t="s">
        <v>72</v>
      </c>
      <c r="D61" s="143" t="s">
        <v>1062</v>
      </c>
      <c r="E61" s="143" t="s">
        <v>1063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1206</v>
      </c>
      <c r="B62" s="143" t="s">
        <v>1207</v>
      </c>
      <c r="C62" s="143" t="s">
        <v>746</v>
      </c>
      <c r="D62" s="143" t="s">
        <v>1062</v>
      </c>
      <c r="E62" s="143" t="s">
        <v>1063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1208</v>
      </c>
      <c r="B63" s="143" t="s">
        <v>1209</v>
      </c>
      <c r="C63" s="143" t="s">
        <v>1210</v>
      </c>
      <c r="D63" s="143" t="s">
        <v>1062</v>
      </c>
      <c r="E63" s="143" t="s">
        <v>1063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1211</v>
      </c>
      <c r="B64" s="143" t="s">
        <v>1212</v>
      </c>
      <c r="C64" s="143" t="s">
        <v>1213</v>
      </c>
      <c r="D64" s="143" t="s">
        <v>1062</v>
      </c>
      <c r="E64" s="143" t="s">
        <v>1063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1214</v>
      </c>
      <c r="B65" s="143" t="s">
        <v>1215</v>
      </c>
      <c r="C65" s="143" t="s">
        <v>1216</v>
      </c>
      <c r="D65" s="143" t="s">
        <v>1062</v>
      </c>
      <c r="E65" s="143" t="s">
        <v>1063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1217</v>
      </c>
      <c r="B66" s="143" t="s">
        <v>1218</v>
      </c>
      <c r="C66" s="143" t="s">
        <v>56</v>
      </c>
      <c r="D66" s="143" t="s">
        <v>1062</v>
      </c>
      <c r="E66" s="143" t="s">
        <v>1063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1217</v>
      </c>
      <c r="B67" s="143" t="s">
        <v>1218</v>
      </c>
      <c r="C67" s="143" t="s">
        <v>56</v>
      </c>
      <c r="D67" s="143" t="s">
        <v>1062</v>
      </c>
      <c r="E67" s="143" t="s">
        <v>1169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1219</v>
      </c>
      <c r="B68" s="143" t="s">
        <v>1220</v>
      </c>
      <c r="C68" s="143" t="s">
        <v>1221</v>
      </c>
      <c r="D68" s="143" t="s">
        <v>1062</v>
      </c>
      <c r="E68" s="143" t="s">
        <v>1063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1222</v>
      </c>
      <c r="B69" s="143" t="s">
        <v>1223</v>
      </c>
      <c r="C69" s="143" t="s">
        <v>1224</v>
      </c>
      <c r="D69" s="143" t="s">
        <v>1062</v>
      </c>
      <c r="E69" s="143" t="s">
        <v>1063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1225</v>
      </c>
      <c r="B70" s="143" t="s">
        <v>1226</v>
      </c>
      <c r="C70" s="143" t="s">
        <v>825</v>
      </c>
      <c r="D70" s="143" t="s">
        <v>1062</v>
      </c>
      <c r="E70" s="143" t="s">
        <v>1063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1227</v>
      </c>
      <c r="B71" s="143" t="s">
        <v>1228</v>
      </c>
      <c r="C71" s="143" t="s">
        <v>49</v>
      </c>
      <c r="D71" s="143" t="s">
        <v>1062</v>
      </c>
      <c r="E71" s="143" t="s">
        <v>1063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1229</v>
      </c>
      <c r="B72" s="143" t="s">
        <v>1230</v>
      </c>
      <c r="C72" s="143" t="s">
        <v>526</v>
      </c>
      <c r="D72" s="143" t="s">
        <v>1062</v>
      </c>
      <c r="E72" s="143" t="s">
        <v>1063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1231</v>
      </c>
      <c r="B73" s="143" t="s">
        <v>1232</v>
      </c>
      <c r="C73" s="143" t="s">
        <v>192</v>
      </c>
      <c r="D73" s="143" t="s">
        <v>1062</v>
      </c>
      <c r="E73" s="143" t="s">
        <v>1063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1233</v>
      </c>
      <c r="B74" s="143" t="s">
        <v>1234</v>
      </c>
      <c r="C74" s="143" t="s">
        <v>1235</v>
      </c>
      <c r="D74" s="143" t="s">
        <v>1062</v>
      </c>
      <c r="E74" s="143" t="s">
        <v>1063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1236</v>
      </c>
      <c r="B75" s="143" t="s">
        <v>1237</v>
      </c>
      <c r="C75" s="143" t="s">
        <v>1238</v>
      </c>
      <c r="D75" s="143" t="s">
        <v>1062</v>
      </c>
      <c r="E75" s="143" t="s">
        <v>1063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1239</v>
      </c>
      <c r="B76" s="143" t="s">
        <v>1240</v>
      </c>
      <c r="C76" s="143" t="s">
        <v>1241</v>
      </c>
      <c r="D76" s="143" t="s">
        <v>1062</v>
      </c>
      <c r="E76" s="143" t="s">
        <v>1063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1242</v>
      </c>
      <c r="B77" s="143" t="s">
        <v>1243</v>
      </c>
      <c r="C77" s="143" t="s">
        <v>595</v>
      </c>
      <c r="D77" s="143" t="s">
        <v>1062</v>
      </c>
      <c r="E77" s="143" t="s">
        <v>1063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1244</v>
      </c>
      <c r="B78" s="143" t="s">
        <v>1245</v>
      </c>
      <c r="C78" s="143" t="s">
        <v>1246</v>
      </c>
      <c r="D78" s="143" t="s">
        <v>1062</v>
      </c>
      <c r="E78" s="143" t="s">
        <v>1063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1247</v>
      </c>
      <c r="B79" s="143" t="s">
        <v>1248</v>
      </c>
      <c r="C79" s="143" t="s">
        <v>595</v>
      </c>
      <c r="D79" s="143" t="s">
        <v>1062</v>
      </c>
      <c r="E79" s="143" t="s">
        <v>1063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1249</v>
      </c>
      <c r="B80" s="143" t="s">
        <v>1250</v>
      </c>
      <c r="C80" s="143" t="s">
        <v>1251</v>
      </c>
      <c r="D80" s="143" t="s">
        <v>1062</v>
      </c>
      <c r="E80" s="143" t="s">
        <v>1063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1252</v>
      </c>
      <c r="B81" s="143" t="s">
        <v>1253</v>
      </c>
      <c r="C81" s="143" t="s">
        <v>973</v>
      </c>
      <c r="D81" s="143" t="s">
        <v>1062</v>
      </c>
      <c r="E81" s="143" t="s">
        <v>1063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1254</v>
      </c>
      <c r="B82" s="143" t="s">
        <v>1255</v>
      </c>
      <c r="C82" s="143" t="s">
        <v>1256</v>
      </c>
      <c r="D82" s="143" t="s">
        <v>1062</v>
      </c>
      <c r="E82" s="143" t="s">
        <v>1063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1257</v>
      </c>
      <c r="B83" s="143" t="s">
        <v>1258</v>
      </c>
      <c r="C83" s="143" t="s">
        <v>982</v>
      </c>
      <c r="D83" s="143" t="s">
        <v>1062</v>
      </c>
      <c r="E83" s="143" t="s">
        <v>1063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1259</v>
      </c>
      <c r="B84" s="143" t="s">
        <v>1260</v>
      </c>
      <c r="C84" s="143" t="s">
        <v>233</v>
      </c>
      <c r="D84" s="143" t="s">
        <v>1062</v>
      </c>
      <c r="E84" s="143" t="s">
        <v>1063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1261</v>
      </c>
      <c r="B85" s="143" t="s">
        <v>1262</v>
      </c>
      <c r="C85" s="143" t="s">
        <v>1263</v>
      </c>
      <c r="D85" s="143" t="s">
        <v>1062</v>
      </c>
      <c r="E85" s="143" t="s">
        <v>1063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1264</v>
      </c>
      <c r="B86" s="143" t="s">
        <v>1265</v>
      </c>
      <c r="C86" s="143" t="s">
        <v>1266</v>
      </c>
      <c r="D86" s="143" t="s">
        <v>1062</v>
      </c>
      <c r="E86" s="143" t="s">
        <v>1063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1267</v>
      </c>
      <c r="B87" s="143" t="s">
        <v>1268</v>
      </c>
      <c r="C87" s="143" t="s">
        <v>152</v>
      </c>
      <c r="D87" s="143" t="s">
        <v>1062</v>
      </c>
      <c r="E87" s="143" t="s">
        <v>1063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1269</v>
      </c>
      <c r="B88" s="143" t="s">
        <v>1270</v>
      </c>
      <c r="C88" s="143" t="s">
        <v>582</v>
      </c>
      <c r="D88" s="143" t="s">
        <v>1062</v>
      </c>
      <c r="E88" s="143" t="s">
        <v>1063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1269</v>
      </c>
      <c r="B89" s="143" t="s">
        <v>1270</v>
      </c>
      <c r="C89" s="143" t="s">
        <v>582</v>
      </c>
      <c r="D89" s="143" t="s">
        <v>1062</v>
      </c>
      <c r="E89" s="143" t="s">
        <v>1169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1271</v>
      </c>
      <c r="B90" s="143" t="s">
        <v>1272</v>
      </c>
      <c r="C90" s="143" t="s">
        <v>302</v>
      </c>
      <c r="D90" s="143" t="s">
        <v>1062</v>
      </c>
      <c r="E90" s="143" t="s">
        <v>1063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1273</v>
      </c>
      <c r="B91" s="143" t="s">
        <v>1274</v>
      </c>
      <c r="C91" s="143" t="s">
        <v>66</v>
      </c>
      <c r="D91" s="143" t="s">
        <v>1062</v>
      </c>
      <c r="E91" s="143" t="s">
        <v>1063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1275</v>
      </c>
      <c r="B92" s="143" t="s">
        <v>1276</v>
      </c>
      <c r="C92" s="143" t="s">
        <v>1277</v>
      </c>
      <c r="D92" s="143" t="s">
        <v>1062</v>
      </c>
      <c r="E92" s="143" t="s">
        <v>1063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1278</v>
      </c>
      <c r="B93" s="143" t="s">
        <v>1279</v>
      </c>
      <c r="C93" s="143" t="s">
        <v>1280</v>
      </c>
      <c r="D93" s="143" t="s">
        <v>1062</v>
      </c>
      <c r="E93" s="143" t="s">
        <v>1063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1281</v>
      </c>
      <c r="B94" s="143" t="s">
        <v>1282</v>
      </c>
      <c r="C94" s="143" t="s">
        <v>309</v>
      </c>
      <c r="D94" s="143" t="s">
        <v>1062</v>
      </c>
      <c r="E94" s="143" t="s">
        <v>1063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1283</v>
      </c>
      <c r="B95" s="143" t="s">
        <v>1284</v>
      </c>
      <c r="C95" s="143" t="s">
        <v>1285</v>
      </c>
      <c r="D95" s="143" t="s">
        <v>1062</v>
      </c>
      <c r="E95" s="143" t="s">
        <v>1063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1286</v>
      </c>
      <c r="B96" s="143" t="s">
        <v>1287</v>
      </c>
      <c r="C96" s="143" t="s">
        <v>93</v>
      </c>
      <c r="D96" s="143" t="s">
        <v>1062</v>
      </c>
      <c r="E96" s="143" t="s">
        <v>1063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3086</v>
      </c>
      <c r="B97" s="143" t="s">
        <v>3087</v>
      </c>
      <c r="C97" s="143" t="s">
        <v>3088</v>
      </c>
      <c r="D97" s="143" t="s">
        <v>1062</v>
      </c>
      <c r="E97" s="143" t="s">
        <v>1063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1288</v>
      </c>
      <c r="B98" s="143" t="s">
        <v>1289</v>
      </c>
      <c r="C98" s="143" t="s">
        <v>282</v>
      </c>
      <c r="D98" s="143" t="s">
        <v>1062</v>
      </c>
      <c r="E98" s="143" t="s">
        <v>1063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1290</v>
      </c>
      <c r="B99" s="143" t="s">
        <v>1291</v>
      </c>
      <c r="C99" s="143" t="s">
        <v>339</v>
      </c>
      <c r="D99" s="143" t="s">
        <v>1062</v>
      </c>
      <c r="E99" s="143" t="s">
        <v>1063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1292</v>
      </c>
      <c r="B100" s="143" t="s">
        <v>1293</v>
      </c>
      <c r="C100" s="143" t="s">
        <v>1101</v>
      </c>
      <c r="D100" s="143" t="s">
        <v>1062</v>
      </c>
      <c r="E100" s="143" t="s">
        <v>1063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3089</v>
      </c>
      <c r="B101" s="143" t="s">
        <v>3090</v>
      </c>
      <c r="C101" s="143" t="s">
        <v>78</v>
      </c>
      <c r="D101" s="143" t="s">
        <v>1062</v>
      </c>
      <c r="E101" s="143" t="s">
        <v>1063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1294</v>
      </c>
      <c r="B102" s="143" t="s">
        <v>1295</v>
      </c>
      <c r="C102" s="143" t="s">
        <v>329</v>
      </c>
      <c r="D102" s="143" t="s">
        <v>1062</v>
      </c>
      <c r="E102" s="143" t="s">
        <v>1063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1296</v>
      </c>
      <c r="B103" s="143" t="s">
        <v>1297</v>
      </c>
      <c r="C103" s="143" t="s">
        <v>1298</v>
      </c>
      <c r="D103" s="143" t="s">
        <v>1062</v>
      </c>
      <c r="E103" s="143" t="s">
        <v>1063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1299</v>
      </c>
      <c r="B104" s="143" t="s">
        <v>1300</v>
      </c>
      <c r="C104" s="143" t="s">
        <v>1301</v>
      </c>
      <c r="D104" s="143" t="s">
        <v>1062</v>
      </c>
      <c r="E104" s="143" t="s">
        <v>1063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1302</v>
      </c>
      <c r="B105" s="143" t="s">
        <v>1303</v>
      </c>
      <c r="C105" s="143" t="s">
        <v>299</v>
      </c>
      <c r="D105" s="143" t="s">
        <v>1062</v>
      </c>
      <c r="E105" s="143" t="s">
        <v>1063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1304</v>
      </c>
      <c r="B106" s="143" t="s">
        <v>1305</v>
      </c>
      <c r="C106" s="143" t="s">
        <v>481</v>
      </c>
      <c r="D106" s="143" t="s">
        <v>1062</v>
      </c>
      <c r="E106" s="143" t="s">
        <v>1063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1306</v>
      </c>
      <c r="B107" s="143" t="s">
        <v>1307</v>
      </c>
      <c r="C107" s="143" t="s">
        <v>305</v>
      </c>
      <c r="D107" s="143" t="s">
        <v>1062</v>
      </c>
      <c r="E107" s="143" t="s">
        <v>1063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1308</v>
      </c>
      <c r="B108" s="143" t="s">
        <v>1309</v>
      </c>
      <c r="C108" s="143" t="s">
        <v>1310</v>
      </c>
      <c r="D108" s="143" t="s">
        <v>1062</v>
      </c>
      <c r="E108" s="143" t="s">
        <v>1063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1311</v>
      </c>
      <c r="B109" s="143" t="s">
        <v>1312</v>
      </c>
      <c r="C109" s="143" t="s">
        <v>754</v>
      </c>
      <c r="D109" s="143" t="s">
        <v>1062</v>
      </c>
      <c r="E109" s="143" t="s">
        <v>1063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1313</v>
      </c>
      <c r="B110" s="143" t="s">
        <v>1314</v>
      </c>
      <c r="C110" s="143" t="s">
        <v>1315</v>
      </c>
      <c r="D110" s="143" t="s">
        <v>1062</v>
      </c>
      <c r="E110" s="143" t="s">
        <v>1063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1316</v>
      </c>
      <c r="B111" s="143" t="s">
        <v>1317</v>
      </c>
      <c r="C111" s="143" t="s">
        <v>315</v>
      </c>
      <c r="D111" s="143" t="s">
        <v>1062</v>
      </c>
      <c r="E111" s="143" t="s">
        <v>1063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1318</v>
      </c>
      <c r="B112" s="143" t="s">
        <v>1319</v>
      </c>
      <c r="C112" s="143" t="s">
        <v>166</v>
      </c>
      <c r="D112" s="143" t="s">
        <v>1062</v>
      </c>
      <c r="E112" s="143" t="s">
        <v>1063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1320</v>
      </c>
      <c r="B113" s="143" t="s">
        <v>1321</v>
      </c>
      <c r="C113" s="143" t="s">
        <v>1322</v>
      </c>
      <c r="D113" s="143" t="s">
        <v>1062</v>
      </c>
      <c r="E113" s="143" t="s">
        <v>1063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1323</v>
      </c>
      <c r="B114" s="143" t="s">
        <v>1324</v>
      </c>
      <c r="C114" s="143" t="s">
        <v>557</v>
      </c>
      <c r="D114" s="143" t="s">
        <v>1062</v>
      </c>
      <c r="E114" s="143" t="s">
        <v>1063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1325</v>
      </c>
      <c r="B115" s="143" t="s">
        <v>1326</v>
      </c>
      <c r="C115" s="143" t="s">
        <v>1327</v>
      </c>
      <c r="D115" s="143" t="s">
        <v>1062</v>
      </c>
      <c r="E115" s="143" t="s">
        <v>1063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1328</v>
      </c>
      <c r="B116" s="143" t="s">
        <v>1329</v>
      </c>
      <c r="C116" s="143" t="s">
        <v>1330</v>
      </c>
      <c r="D116" s="143" t="s">
        <v>1062</v>
      </c>
      <c r="E116" s="143" t="s">
        <v>1063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1331</v>
      </c>
      <c r="B117" s="143" t="s">
        <v>1332</v>
      </c>
      <c r="C117" s="143" t="s">
        <v>1333</v>
      </c>
      <c r="D117" s="143" t="s">
        <v>1062</v>
      </c>
      <c r="E117" s="143" t="s">
        <v>1063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1334</v>
      </c>
      <c r="B118" s="143" t="s">
        <v>1335</v>
      </c>
      <c r="C118" s="143" t="s">
        <v>1336</v>
      </c>
      <c r="D118" s="143" t="s">
        <v>1062</v>
      </c>
      <c r="E118" s="143" t="s">
        <v>1063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1337</v>
      </c>
      <c r="B119" s="143" t="s">
        <v>1338</v>
      </c>
      <c r="C119" s="143" t="s">
        <v>324</v>
      </c>
      <c r="D119" s="143" t="s">
        <v>1062</v>
      </c>
      <c r="E119" s="143" t="s">
        <v>1063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1339</v>
      </c>
      <c r="B120" s="143" t="s">
        <v>1340</v>
      </c>
      <c r="C120" s="143" t="s">
        <v>46</v>
      </c>
      <c r="D120" s="143" t="s">
        <v>1062</v>
      </c>
      <c r="E120" s="143" t="s">
        <v>1063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1341</v>
      </c>
      <c r="B121" s="143" t="s">
        <v>1342</v>
      </c>
      <c r="C121" s="143" t="s">
        <v>1343</v>
      </c>
      <c r="D121" s="143" t="s">
        <v>1062</v>
      </c>
      <c r="E121" s="143" t="s">
        <v>1063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1344</v>
      </c>
      <c r="B122" s="143" t="s">
        <v>1345</v>
      </c>
      <c r="C122" s="143" t="s">
        <v>1346</v>
      </c>
      <c r="D122" s="143" t="s">
        <v>1062</v>
      </c>
      <c r="E122" s="143" t="s">
        <v>1063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1344</v>
      </c>
      <c r="B123" s="143" t="s">
        <v>1345</v>
      </c>
      <c r="C123" s="143" t="s">
        <v>1346</v>
      </c>
      <c r="D123" s="143" t="s">
        <v>1062</v>
      </c>
      <c r="E123" s="143" t="s">
        <v>1169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1347</v>
      </c>
      <c r="B124" s="143" t="s">
        <v>1348</v>
      </c>
      <c r="C124" s="143" t="s">
        <v>336</v>
      </c>
      <c r="D124" s="143" t="s">
        <v>1062</v>
      </c>
      <c r="E124" s="143" t="s">
        <v>1063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1349</v>
      </c>
      <c r="B125" s="143" t="s">
        <v>1350</v>
      </c>
      <c r="C125" s="143" t="s">
        <v>100</v>
      </c>
      <c r="D125" s="143" t="s">
        <v>1062</v>
      </c>
      <c r="E125" s="143" t="s">
        <v>1063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1351</v>
      </c>
      <c r="B126" s="143" t="s">
        <v>1352</v>
      </c>
      <c r="C126" s="143" t="s">
        <v>290</v>
      </c>
      <c r="D126" s="143" t="s">
        <v>1062</v>
      </c>
      <c r="E126" s="143" t="s">
        <v>1063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1353</v>
      </c>
      <c r="B127" s="143" t="s">
        <v>1354</v>
      </c>
      <c r="C127" s="143" t="s">
        <v>877</v>
      </c>
      <c r="D127" s="143" t="s">
        <v>1062</v>
      </c>
      <c r="E127" s="143" t="s">
        <v>1063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1355</v>
      </c>
      <c r="B128" s="143" t="s">
        <v>1356</v>
      </c>
      <c r="C128" s="143" t="s">
        <v>979</v>
      </c>
      <c r="D128" s="143" t="s">
        <v>1062</v>
      </c>
      <c r="E128" s="143" t="s">
        <v>1063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1357</v>
      </c>
      <c r="B129" s="143" t="s">
        <v>1358</v>
      </c>
      <c r="C129" s="143" t="s">
        <v>230</v>
      </c>
      <c r="D129" s="143" t="s">
        <v>1062</v>
      </c>
      <c r="E129" s="143" t="s">
        <v>1063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1359</v>
      </c>
      <c r="B130" s="143" t="s">
        <v>1360</v>
      </c>
      <c r="C130" s="143" t="s">
        <v>1361</v>
      </c>
      <c r="D130" s="143" t="s">
        <v>1062</v>
      </c>
      <c r="E130" s="143" t="s">
        <v>1063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1362</v>
      </c>
      <c r="B131" s="143" t="s">
        <v>1363</v>
      </c>
      <c r="C131" s="143" t="s">
        <v>58</v>
      </c>
      <c r="D131" s="143" t="s">
        <v>1062</v>
      </c>
      <c r="E131" s="143" t="s">
        <v>1063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1364</v>
      </c>
      <c r="B132" s="143" t="s">
        <v>1365</v>
      </c>
      <c r="C132" s="143" t="s">
        <v>1366</v>
      </c>
      <c r="D132" s="143" t="s">
        <v>1062</v>
      </c>
      <c r="E132" s="143" t="s">
        <v>1063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1367</v>
      </c>
      <c r="B133" s="143" t="s">
        <v>1368</v>
      </c>
      <c r="C133" s="143" t="s">
        <v>640</v>
      </c>
      <c r="D133" s="143" t="s">
        <v>1062</v>
      </c>
      <c r="E133" s="143" t="s">
        <v>1063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1367</v>
      </c>
      <c r="B134" s="143" t="s">
        <v>1368</v>
      </c>
      <c r="C134" s="143" t="s">
        <v>640</v>
      </c>
      <c r="D134" s="143" t="s">
        <v>1062</v>
      </c>
      <c r="E134" s="143" t="s">
        <v>1169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1369</v>
      </c>
      <c r="B135" s="143" t="s">
        <v>1370</v>
      </c>
      <c r="C135" s="143" t="s">
        <v>717</v>
      </c>
      <c r="D135" s="143" t="s">
        <v>1062</v>
      </c>
      <c r="E135" s="143" t="s">
        <v>1063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1371</v>
      </c>
      <c r="B136" s="143" t="s">
        <v>1372</v>
      </c>
      <c r="C136" s="143" t="s">
        <v>1373</v>
      </c>
      <c r="D136" s="143" t="s">
        <v>1062</v>
      </c>
      <c r="E136" s="143" t="s">
        <v>1063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1374</v>
      </c>
      <c r="B137" s="143" t="s">
        <v>1375</v>
      </c>
      <c r="C137" s="143" t="s">
        <v>371</v>
      </c>
      <c r="D137" s="143" t="s">
        <v>1062</v>
      </c>
      <c r="E137" s="143" t="s">
        <v>1063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1376</v>
      </c>
      <c r="B138" s="143" t="s">
        <v>1377</v>
      </c>
      <c r="C138" s="143" t="s">
        <v>672</v>
      </c>
      <c r="D138" s="143" t="s">
        <v>1062</v>
      </c>
      <c r="E138" s="143" t="s">
        <v>1063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1378</v>
      </c>
      <c r="B139" s="143" t="s">
        <v>1379</v>
      </c>
      <c r="C139" s="143" t="s">
        <v>273</v>
      </c>
      <c r="D139" s="143" t="s">
        <v>1062</v>
      </c>
      <c r="E139" s="143" t="s">
        <v>1063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1380</v>
      </c>
      <c r="B140" s="143" t="s">
        <v>1381</v>
      </c>
      <c r="C140" s="143" t="s">
        <v>844</v>
      </c>
      <c r="D140" s="143" t="s">
        <v>1062</v>
      </c>
      <c r="E140" s="143" t="s">
        <v>1063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1382</v>
      </c>
      <c r="B141" s="143" t="s">
        <v>1383</v>
      </c>
      <c r="C141" s="143" t="s">
        <v>630</v>
      </c>
      <c r="D141" s="143" t="s">
        <v>1062</v>
      </c>
      <c r="E141" s="143" t="s">
        <v>1063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1384</v>
      </c>
      <c r="B142" s="143" t="s">
        <v>1385</v>
      </c>
      <c r="C142" s="143" t="s">
        <v>1386</v>
      </c>
      <c r="D142" s="143" t="s">
        <v>1062</v>
      </c>
      <c r="E142" s="143" t="s">
        <v>1063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1387</v>
      </c>
      <c r="B143" s="143" t="s">
        <v>1388</v>
      </c>
      <c r="C143" s="143" t="s">
        <v>1389</v>
      </c>
      <c r="D143" s="143" t="s">
        <v>1062</v>
      </c>
      <c r="E143" s="143" t="s">
        <v>1063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1390</v>
      </c>
      <c r="B144" s="143" t="s">
        <v>1391</v>
      </c>
      <c r="C144" s="143" t="s">
        <v>37</v>
      </c>
      <c r="D144" s="143" t="s">
        <v>1062</v>
      </c>
      <c r="E144" s="143" t="s">
        <v>1063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1392</v>
      </c>
      <c r="B145" s="143" t="s">
        <v>1393</v>
      </c>
      <c r="C145" s="143" t="s">
        <v>253</v>
      </c>
      <c r="D145" s="143" t="s">
        <v>1062</v>
      </c>
      <c r="E145" s="143" t="s">
        <v>1063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1394</v>
      </c>
      <c r="B146" s="143" t="s">
        <v>1395</v>
      </c>
      <c r="C146" s="143" t="s">
        <v>43</v>
      </c>
      <c r="D146" s="143" t="s">
        <v>1062</v>
      </c>
      <c r="E146" s="143" t="s">
        <v>1063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1396</v>
      </c>
      <c r="B147" s="143" t="s">
        <v>1397</v>
      </c>
      <c r="C147" s="143" t="s">
        <v>1398</v>
      </c>
      <c r="D147" s="143" t="s">
        <v>1062</v>
      </c>
      <c r="E147" s="143" t="s">
        <v>1063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1399</v>
      </c>
      <c r="B148" s="143" t="s">
        <v>1400</v>
      </c>
      <c r="C148" s="143" t="s">
        <v>566</v>
      </c>
      <c r="D148" s="143" t="s">
        <v>1062</v>
      </c>
      <c r="E148" s="143" t="s">
        <v>1063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1401</v>
      </c>
      <c r="B149" s="143" t="s">
        <v>1402</v>
      </c>
      <c r="C149" s="143" t="s">
        <v>1403</v>
      </c>
      <c r="D149" s="143" t="s">
        <v>1062</v>
      </c>
      <c r="E149" s="143" t="s">
        <v>1063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1404</v>
      </c>
      <c r="B150" s="143" t="s">
        <v>1405</v>
      </c>
      <c r="C150" s="143" t="s">
        <v>609</v>
      </c>
      <c r="D150" s="143" t="s">
        <v>1062</v>
      </c>
      <c r="E150" s="143" t="s">
        <v>1063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1406</v>
      </c>
      <c r="B151" s="143" t="s">
        <v>1407</v>
      </c>
      <c r="C151" s="143" t="s">
        <v>1408</v>
      </c>
      <c r="D151" s="143" t="s">
        <v>1062</v>
      </c>
      <c r="E151" s="143" t="s">
        <v>1063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1409</v>
      </c>
      <c r="B152" s="143" t="s">
        <v>1410</v>
      </c>
      <c r="C152" s="143" t="s">
        <v>1411</v>
      </c>
      <c r="D152" s="143" t="s">
        <v>1062</v>
      </c>
      <c r="E152" s="143" t="s">
        <v>1063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1412</v>
      </c>
      <c r="B153" s="143" t="s">
        <v>1413</v>
      </c>
      <c r="C153" s="143" t="s">
        <v>998</v>
      </c>
      <c r="D153" s="143" t="s">
        <v>1062</v>
      </c>
      <c r="E153" s="143" t="s">
        <v>1063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1414</v>
      </c>
      <c r="B154" s="143" t="s">
        <v>1415</v>
      </c>
      <c r="C154" s="143" t="s">
        <v>173</v>
      </c>
      <c r="D154" s="143" t="s">
        <v>1062</v>
      </c>
      <c r="E154" s="143" t="s">
        <v>1063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1416</v>
      </c>
      <c r="B155" s="143" t="s">
        <v>1417</v>
      </c>
      <c r="C155" s="143" t="s">
        <v>1418</v>
      </c>
      <c r="D155" s="143" t="s">
        <v>1062</v>
      </c>
      <c r="E155" s="143" t="s">
        <v>1063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1419</v>
      </c>
      <c r="B156" s="143" t="s">
        <v>1420</v>
      </c>
      <c r="C156" s="143" t="s">
        <v>801</v>
      </c>
      <c r="D156" s="143" t="s">
        <v>1062</v>
      </c>
      <c r="E156" s="143" t="s">
        <v>1063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1421</v>
      </c>
      <c r="B157" s="143" t="s">
        <v>1422</v>
      </c>
      <c r="C157" s="143" t="s">
        <v>1423</v>
      </c>
      <c r="D157" s="143" t="s">
        <v>1062</v>
      </c>
      <c r="E157" s="143" t="s">
        <v>1063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1424</v>
      </c>
      <c r="B158" s="143" t="s">
        <v>1425</v>
      </c>
      <c r="C158" s="143" t="s">
        <v>606</v>
      </c>
      <c r="D158" s="143" t="s">
        <v>1062</v>
      </c>
      <c r="E158" s="143" t="s">
        <v>1063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1426</v>
      </c>
      <c r="B159" s="143" t="s">
        <v>1427</v>
      </c>
      <c r="C159" s="143" t="s">
        <v>1428</v>
      </c>
      <c r="D159" s="143" t="s">
        <v>1062</v>
      </c>
      <c r="E159" s="143" t="s">
        <v>1063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1429</v>
      </c>
      <c r="B160" s="143" t="s">
        <v>1430</v>
      </c>
      <c r="C160" s="143" t="s">
        <v>198</v>
      </c>
      <c r="D160" s="143" t="s">
        <v>1062</v>
      </c>
      <c r="E160" s="143" t="s">
        <v>1063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1431</v>
      </c>
      <c r="B161" s="143" t="s">
        <v>1432</v>
      </c>
      <c r="C161" s="143" t="s">
        <v>778</v>
      </c>
      <c r="D161" s="143" t="s">
        <v>1062</v>
      </c>
      <c r="E161" s="143" t="s">
        <v>1063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1433</v>
      </c>
      <c r="B162" s="143" t="s">
        <v>1434</v>
      </c>
      <c r="C162" s="143" t="s">
        <v>366</v>
      </c>
      <c r="D162" s="143" t="s">
        <v>1062</v>
      </c>
      <c r="E162" s="143" t="s">
        <v>1063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1435</v>
      </c>
      <c r="B163" s="143" t="s">
        <v>1436</v>
      </c>
      <c r="C163" s="143" t="s">
        <v>1437</v>
      </c>
      <c r="D163" s="143" t="s">
        <v>1062</v>
      </c>
      <c r="E163" s="143" t="s">
        <v>1063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1438</v>
      </c>
      <c r="B164" s="143" t="s">
        <v>1439</v>
      </c>
      <c r="C164" s="143" t="s">
        <v>1440</v>
      </c>
      <c r="D164" s="143" t="s">
        <v>1062</v>
      </c>
      <c r="E164" s="143" t="s">
        <v>1063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1441</v>
      </c>
      <c r="B165" s="143" t="s">
        <v>1442</v>
      </c>
      <c r="C165" s="143" t="s">
        <v>214</v>
      </c>
      <c r="D165" s="143" t="s">
        <v>1062</v>
      </c>
      <c r="E165" s="143" t="s">
        <v>1063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1443</v>
      </c>
      <c r="B166" s="143" t="s">
        <v>1444</v>
      </c>
      <c r="C166" s="143" t="s">
        <v>224</v>
      </c>
      <c r="D166" s="143" t="s">
        <v>1062</v>
      </c>
      <c r="E166" s="143" t="s">
        <v>1063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1445</v>
      </c>
      <c r="B167" s="143" t="s">
        <v>1446</v>
      </c>
      <c r="C167" s="143" t="s">
        <v>82</v>
      </c>
      <c r="D167" s="143" t="s">
        <v>1062</v>
      </c>
      <c r="E167" s="143" t="s">
        <v>1063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1447</v>
      </c>
      <c r="B168" s="143" t="s">
        <v>1448</v>
      </c>
      <c r="C168" s="143" t="s">
        <v>937</v>
      </c>
      <c r="D168" s="143" t="s">
        <v>1062</v>
      </c>
      <c r="E168" s="143" t="s">
        <v>1063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1449</v>
      </c>
      <c r="B169" s="143" t="s">
        <v>1450</v>
      </c>
      <c r="C169" s="143" t="s">
        <v>1451</v>
      </c>
      <c r="D169" s="143" t="s">
        <v>1062</v>
      </c>
      <c r="E169" s="143" t="s">
        <v>1063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1452</v>
      </c>
      <c r="B170" s="143" t="s">
        <v>1453</v>
      </c>
      <c r="C170" s="143" t="s">
        <v>160</v>
      </c>
      <c r="D170" s="143" t="s">
        <v>1062</v>
      </c>
      <c r="E170" s="143" t="s">
        <v>1063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1454</v>
      </c>
      <c r="B171" s="143" t="s">
        <v>1455</v>
      </c>
      <c r="C171" s="143" t="s">
        <v>180</v>
      </c>
      <c r="D171" s="143" t="s">
        <v>1062</v>
      </c>
      <c r="E171" s="143" t="s">
        <v>1063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1456</v>
      </c>
      <c r="B172" s="143" t="s">
        <v>1457</v>
      </c>
      <c r="C172" s="143" t="s">
        <v>1458</v>
      </c>
      <c r="D172" s="143" t="s">
        <v>1062</v>
      </c>
      <c r="E172" s="143" t="s">
        <v>1063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1459</v>
      </c>
      <c r="B173" s="143" t="s">
        <v>1460</v>
      </c>
      <c r="C173" s="143" t="s">
        <v>247</v>
      </c>
      <c r="D173" s="143" t="s">
        <v>1062</v>
      </c>
      <c r="E173" s="143" t="s">
        <v>1063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1461</v>
      </c>
      <c r="B174" s="143" t="s">
        <v>1462</v>
      </c>
      <c r="C174" s="143" t="s">
        <v>1463</v>
      </c>
      <c r="D174" s="143" t="s">
        <v>1062</v>
      </c>
      <c r="E174" s="143" t="s">
        <v>1063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1464</v>
      </c>
      <c r="B175" s="143" t="s">
        <v>1465</v>
      </c>
      <c r="C175" s="143" t="s">
        <v>746</v>
      </c>
      <c r="D175" s="143" t="s">
        <v>1062</v>
      </c>
      <c r="E175" s="143" t="s">
        <v>1063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1466</v>
      </c>
      <c r="B176" s="143" t="s">
        <v>1467</v>
      </c>
      <c r="C176" s="143" t="s">
        <v>589</v>
      </c>
      <c r="D176" s="143" t="s">
        <v>1062</v>
      </c>
      <c r="E176" s="143" t="s">
        <v>1063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1468</v>
      </c>
      <c r="B177" s="143" t="s">
        <v>1469</v>
      </c>
      <c r="C177" s="143" t="s">
        <v>663</v>
      </c>
      <c r="D177" s="143" t="s">
        <v>1062</v>
      </c>
      <c r="E177" s="143" t="s">
        <v>1063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1473</v>
      </c>
      <c r="B178" s="143" t="s">
        <v>1474</v>
      </c>
      <c r="C178" s="143" t="s">
        <v>1475</v>
      </c>
      <c r="D178" s="143" t="s">
        <v>1062</v>
      </c>
      <c r="E178" s="143" t="s">
        <v>1063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1476</v>
      </c>
      <c r="B179" s="143" t="s">
        <v>1477</v>
      </c>
      <c r="C179" s="143" t="s">
        <v>1478</v>
      </c>
      <c r="D179" s="143" t="s">
        <v>1062</v>
      </c>
      <c r="E179" s="143" t="s">
        <v>1063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1482</v>
      </c>
      <c r="B180" s="143" t="s">
        <v>1483</v>
      </c>
      <c r="C180" s="143" t="s">
        <v>1484</v>
      </c>
      <c r="D180" s="143" t="s">
        <v>1062</v>
      </c>
      <c r="E180" s="143" t="s">
        <v>1063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1485</v>
      </c>
      <c r="B181" s="143" t="s">
        <v>1486</v>
      </c>
      <c r="C181" s="143" t="s">
        <v>1487</v>
      </c>
      <c r="D181" s="143" t="s">
        <v>1062</v>
      </c>
      <c r="E181" s="143" t="s">
        <v>1063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1488</v>
      </c>
      <c r="B182" s="143" t="s">
        <v>1489</v>
      </c>
      <c r="C182" s="143" t="s">
        <v>1490</v>
      </c>
      <c r="D182" s="143" t="s">
        <v>1062</v>
      </c>
      <c r="E182" s="143" t="s">
        <v>1063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1491</v>
      </c>
      <c r="B183" s="143" t="s">
        <v>1492</v>
      </c>
      <c r="C183" s="143" t="s">
        <v>1493</v>
      </c>
      <c r="D183" s="143" t="s">
        <v>1062</v>
      </c>
      <c r="E183" s="143" t="s">
        <v>1063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1494</v>
      </c>
      <c r="B184" s="143" t="s">
        <v>1495</v>
      </c>
      <c r="C184" s="143" t="s">
        <v>1266</v>
      </c>
      <c r="D184" s="143" t="s">
        <v>1062</v>
      </c>
      <c r="E184" s="143" t="s">
        <v>1063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1496</v>
      </c>
      <c r="B185" s="143" t="s">
        <v>1497</v>
      </c>
      <c r="C185" s="143" t="s">
        <v>547</v>
      </c>
      <c r="D185" s="143" t="s">
        <v>1062</v>
      </c>
      <c r="E185" s="143" t="s">
        <v>1063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1496</v>
      </c>
      <c r="B186" s="143" t="s">
        <v>1497</v>
      </c>
      <c r="C186" s="143" t="s">
        <v>547</v>
      </c>
      <c r="D186" s="143" t="s">
        <v>1062</v>
      </c>
      <c r="E186" s="143" t="s">
        <v>1169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1498</v>
      </c>
      <c r="B187" s="143" t="s">
        <v>1499</v>
      </c>
      <c r="C187" s="143" t="s">
        <v>1500</v>
      </c>
      <c r="D187" s="143" t="s">
        <v>1062</v>
      </c>
      <c r="E187" s="143" t="s">
        <v>1063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1501</v>
      </c>
      <c r="B188" s="143" t="s">
        <v>1502</v>
      </c>
      <c r="C188" s="143" t="s">
        <v>97</v>
      </c>
      <c r="D188" s="143" t="s">
        <v>1062</v>
      </c>
      <c r="E188" s="143" t="s">
        <v>1063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3091</v>
      </c>
      <c r="B189" s="143" t="s">
        <v>3092</v>
      </c>
      <c r="C189" s="143" t="s">
        <v>582</v>
      </c>
      <c r="D189" s="143" t="s">
        <v>1062</v>
      </c>
      <c r="E189" s="143" t="s">
        <v>1063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1503</v>
      </c>
      <c r="B190" s="143" t="s">
        <v>1504</v>
      </c>
      <c r="C190" s="143" t="s">
        <v>484</v>
      </c>
      <c r="D190" s="143" t="s">
        <v>1062</v>
      </c>
      <c r="E190" s="143" t="s">
        <v>1063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1505</v>
      </c>
      <c r="B191" s="143" t="s">
        <v>1506</v>
      </c>
      <c r="C191" s="143" t="s">
        <v>1507</v>
      </c>
      <c r="D191" s="143" t="s">
        <v>1062</v>
      </c>
      <c r="E191" s="143" t="s">
        <v>1063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1508</v>
      </c>
      <c r="B192" s="143" t="s">
        <v>1509</v>
      </c>
      <c r="C192" s="143" t="s">
        <v>142</v>
      </c>
      <c r="D192" s="143" t="s">
        <v>1062</v>
      </c>
      <c r="E192" s="143" t="s">
        <v>1063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1510</v>
      </c>
      <c r="B193" s="143" t="s">
        <v>1511</v>
      </c>
      <c r="C193" s="143" t="s">
        <v>157</v>
      </c>
      <c r="D193" s="143" t="s">
        <v>1062</v>
      </c>
      <c r="E193" s="143" t="s">
        <v>1063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1512</v>
      </c>
      <c r="B194" s="143" t="s">
        <v>1513</v>
      </c>
      <c r="C194" s="143" t="s">
        <v>995</v>
      </c>
      <c r="D194" s="143" t="s">
        <v>1062</v>
      </c>
      <c r="E194" s="143" t="s">
        <v>1063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1514</v>
      </c>
      <c r="B195" s="143" t="s">
        <v>1515</v>
      </c>
      <c r="C195" s="143" t="s">
        <v>1315</v>
      </c>
      <c r="D195" s="143" t="s">
        <v>1062</v>
      </c>
      <c r="E195" s="143" t="s">
        <v>1063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1516</v>
      </c>
      <c r="B196" s="143" t="s">
        <v>1517</v>
      </c>
      <c r="C196" s="143" t="s">
        <v>633</v>
      </c>
      <c r="D196" s="143" t="s">
        <v>1062</v>
      </c>
      <c r="E196" s="143" t="s">
        <v>1063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1518</v>
      </c>
      <c r="B197" s="143" t="s">
        <v>1519</v>
      </c>
      <c r="C197" s="143" t="s">
        <v>1520</v>
      </c>
      <c r="D197" s="143" t="s">
        <v>1062</v>
      </c>
      <c r="E197" s="143" t="s">
        <v>1063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1521</v>
      </c>
      <c r="B198" s="143" t="s">
        <v>1522</v>
      </c>
      <c r="C198" s="143" t="s">
        <v>415</v>
      </c>
      <c r="D198" s="143" t="s">
        <v>1062</v>
      </c>
      <c r="E198" s="143" t="s">
        <v>1063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1523</v>
      </c>
      <c r="B199" s="143" t="s">
        <v>1524</v>
      </c>
      <c r="C199" s="143" t="s">
        <v>1525</v>
      </c>
      <c r="D199" s="143" t="s">
        <v>1062</v>
      </c>
      <c r="E199" s="143" t="s">
        <v>1063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1526</v>
      </c>
      <c r="B200" s="143" t="s">
        <v>1527</v>
      </c>
      <c r="C200" s="143" t="s">
        <v>1528</v>
      </c>
      <c r="D200" s="143" t="s">
        <v>1062</v>
      </c>
      <c r="E200" s="143" t="s">
        <v>1063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1529</v>
      </c>
      <c r="B201" s="143" t="s">
        <v>1530</v>
      </c>
      <c r="C201" s="143" t="s">
        <v>1531</v>
      </c>
      <c r="D201" s="143" t="s">
        <v>1062</v>
      </c>
      <c r="E201" s="143" t="s">
        <v>1063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1532</v>
      </c>
      <c r="B202" s="143" t="s">
        <v>1533</v>
      </c>
      <c r="C202" s="143" t="s">
        <v>724</v>
      </c>
      <c r="D202" s="143" t="s">
        <v>1062</v>
      </c>
      <c r="E202" s="143" t="s">
        <v>1063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1532</v>
      </c>
      <c r="B203" s="143" t="s">
        <v>1533</v>
      </c>
      <c r="C203" s="143" t="s">
        <v>724</v>
      </c>
      <c r="D203" s="143" t="s">
        <v>1062</v>
      </c>
      <c r="E203" s="143" t="s">
        <v>1169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1534</v>
      </c>
      <c r="B204" s="143" t="s">
        <v>1535</v>
      </c>
      <c r="C204" s="143" t="s">
        <v>103</v>
      </c>
      <c r="D204" s="143" t="s">
        <v>1062</v>
      </c>
      <c r="E204" s="143" t="s">
        <v>1063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1536</v>
      </c>
      <c r="B205" s="143" t="s">
        <v>1537</v>
      </c>
      <c r="C205" s="143" t="s">
        <v>1538</v>
      </c>
      <c r="D205" s="143" t="s">
        <v>1062</v>
      </c>
      <c r="E205" s="143" t="s">
        <v>1063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3093</v>
      </c>
      <c r="B206" s="143" t="s">
        <v>3094</v>
      </c>
      <c r="C206" s="143" t="s">
        <v>487</v>
      </c>
      <c r="D206" s="143" t="s">
        <v>1062</v>
      </c>
      <c r="E206" s="143" t="s">
        <v>1063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1539</v>
      </c>
      <c r="B207" s="143" t="s">
        <v>1540</v>
      </c>
      <c r="C207" s="143" t="s">
        <v>1541</v>
      </c>
      <c r="D207" s="143" t="s">
        <v>1062</v>
      </c>
      <c r="E207" s="143" t="s">
        <v>1063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1542</v>
      </c>
      <c r="B208" s="143" t="s">
        <v>1543</v>
      </c>
      <c r="C208" s="143" t="s">
        <v>69</v>
      </c>
      <c r="D208" s="143" t="s">
        <v>1062</v>
      </c>
      <c r="E208" s="143" t="s">
        <v>1063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1544</v>
      </c>
      <c r="B209" s="143" t="s">
        <v>1545</v>
      </c>
      <c r="C209" s="143" t="s">
        <v>810</v>
      </c>
      <c r="D209" s="143" t="s">
        <v>1062</v>
      </c>
      <c r="E209" s="143" t="s">
        <v>1063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1546</v>
      </c>
      <c r="B210" s="143" t="s">
        <v>1547</v>
      </c>
      <c r="C210" s="143" t="s">
        <v>184</v>
      </c>
      <c r="D210" s="143" t="s">
        <v>1062</v>
      </c>
      <c r="E210" s="143" t="s">
        <v>1063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1548</v>
      </c>
      <c r="B211" s="143" t="s">
        <v>1549</v>
      </c>
      <c r="C211" s="143" t="s">
        <v>970</v>
      </c>
      <c r="D211" s="143" t="s">
        <v>1062</v>
      </c>
      <c r="E211" s="143" t="s">
        <v>1063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1550</v>
      </c>
      <c r="B212" s="143" t="s">
        <v>1551</v>
      </c>
      <c r="C212" s="143" t="s">
        <v>1552</v>
      </c>
      <c r="D212" s="143" t="s">
        <v>1062</v>
      </c>
      <c r="E212" s="143" t="s">
        <v>1063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1553</v>
      </c>
      <c r="B213" s="143" t="s">
        <v>1554</v>
      </c>
      <c r="C213" s="143" t="s">
        <v>1555</v>
      </c>
      <c r="D213" s="143" t="s">
        <v>1062</v>
      </c>
      <c r="E213" s="143" t="s">
        <v>1063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1556</v>
      </c>
      <c r="B214" s="143" t="s">
        <v>1557</v>
      </c>
      <c r="C214" s="143" t="s">
        <v>1558</v>
      </c>
      <c r="D214" s="143" t="s">
        <v>1062</v>
      </c>
      <c r="E214" s="143" t="s">
        <v>1063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1075</v>
      </c>
      <c r="B215" s="143" t="s">
        <v>1076</v>
      </c>
      <c r="C215" s="143" t="s">
        <v>389</v>
      </c>
      <c r="D215" s="143" t="s">
        <v>1062</v>
      </c>
      <c r="E215" s="143" t="s">
        <v>1063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1559</v>
      </c>
      <c r="B216" s="143" t="s">
        <v>1560</v>
      </c>
      <c r="C216" s="143" t="s">
        <v>114</v>
      </c>
      <c r="D216" s="143" t="s">
        <v>1062</v>
      </c>
      <c r="E216" s="143" t="s">
        <v>1063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1561</v>
      </c>
      <c r="B217" s="143" t="s">
        <v>1562</v>
      </c>
      <c r="C217" s="143" t="s">
        <v>1563</v>
      </c>
      <c r="D217" s="143" t="s">
        <v>1062</v>
      </c>
      <c r="E217" s="143" t="s">
        <v>1063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1564</v>
      </c>
      <c r="B218" s="143" t="s">
        <v>1565</v>
      </c>
      <c r="C218" s="143" t="s">
        <v>1566</v>
      </c>
      <c r="D218" s="143" t="s">
        <v>1062</v>
      </c>
      <c r="E218" s="143" t="s">
        <v>1063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1567</v>
      </c>
      <c r="B219" s="143" t="s">
        <v>1568</v>
      </c>
      <c r="C219" s="143" t="s">
        <v>1569</v>
      </c>
      <c r="D219" s="143" t="s">
        <v>1062</v>
      </c>
      <c r="E219" s="143" t="s">
        <v>1063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1570</v>
      </c>
      <c r="B220" s="143" t="s">
        <v>1571</v>
      </c>
      <c r="C220" s="143" t="s">
        <v>1572</v>
      </c>
      <c r="D220" s="143" t="s">
        <v>1062</v>
      </c>
      <c r="E220" s="143" t="s">
        <v>1063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1573</v>
      </c>
      <c r="B221" s="143" t="s">
        <v>1574</v>
      </c>
      <c r="C221" s="143" t="s">
        <v>1575</v>
      </c>
      <c r="D221" s="143" t="s">
        <v>1062</v>
      </c>
      <c r="E221" s="143" t="s">
        <v>1063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1576</v>
      </c>
      <c r="B222" s="143" t="s">
        <v>1577</v>
      </c>
      <c r="C222" s="143" t="s">
        <v>848</v>
      </c>
      <c r="D222" s="143" t="s">
        <v>1062</v>
      </c>
      <c r="E222" s="143" t="s">
        <v>1063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1086</v>
      </c>
      <c r="B223" s="143" t="s">
        <v>1087</v>
      </c>
      <c r="C223" s="143" t="s">
        <v>393</v>
      </c>
      <c r="D223" s="143" t="s">
        <v>1062</v>
      </c>
      <c r="E223" s="143" t="s">
        <v>1063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1578</v>
      </c>
      <c r="B224" s="143" t="s">
        <v>1579</v>
      </c>
      <c r="C224" s="143" t="s">
        <v>1580</v>
      </c>
      <c r="D224" s="143" t="s">
        <v>1062</v>
      </c>
      <c r="E224" s="143" t="s">
        <v>1063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1581</v>
      </c>
      <c r="B225" s="143" t="s">
        <v>1582</v>
      </c>
      <c r="C225" s="143" t="s">
        <v>1583</v>
      </c>
      <c r="D225" s="143" t="s">
        <v>1062</v>
      </c>
      <c r="E225" s="143" t="s">
        <v>1063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1584</v>
      </c>
      <c r="B226" s="143" t="s">
        <v>1585</v>
      </c>
      <c r="C226" s="143" t="s">
        <v>520</v>
      </c>
      <c r="D226" s="143" t="s">
        <v>1062</v>
      </c>
      <c r="E226" s="143" t="s">
        <v>1063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1586</v>
      </c>
      <c r="B227" s="143" t="s">
        <v>1587</v>
      </c>
      <c r="C227" s="143" t="s">
        <v>1588</v>
      </c>
      <c r="D227" s="143" t="s">
        <v>1062</v>
      </c>
      <c r="E227" s="143" t="s">
        <v>1063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1589</v>
      </c>
      <c r="B228" s="143" t="s">
        <v>1590</v>
      </c>
      <c r="C228" s="143" t="s">
        <v>441</v>
      </c>
      <c r="D228" s="143" t="s">
        <v>1062</v>
      </c>
      <c r="E228" s="143" t="s">
        <v>1063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1591</v>
      </c>
      <c r="B229" s="143" t="s">
        <v>1592</v>
      </c>
      <c r="C229" s="143" t="s">
        <v>1593</v>
      </c>
      <c r="D229" s="143" t="s">
        <v>1062</v>
      </c>
      <c r="E229" s="143" t="s">
        <v>1063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1594</v>
      </c>
      <c r="B230" s="143" t="s">
        <v>1595</v>
      </c>
      <c r="C230" s="143" t="s">
        <v>1596</v>
      </c>
      <c r="D230" s="143" t="s">
        <v>1062</v>
      </c>
      <c r="E230" s="143" t="s">
        <v>1063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1597</v>
      </c>
      <c r="B231" s="143" t="s">
        <v>1598</v>
      </c>
      <c r="C231" s="143" t="s">
        <v>1599</v>
      </c>
      <c r="D231" s="143" t="s">
        <v>1062</v>
      </c>
      <c r="E231" s="143" t="s">
        <v>1063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1600</v>
      </c>
      <c r="B232" s="143" t="s">
        <v>1601</v>
      </c>
      <c r="C232" s="143" t="s">
        <v>1602</v>
      </c>
      <c r="D232" s="143" t="s">
        <v>1062</v>
      </c>
      <c r="E232" s="143" t="s">
        <v>1063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1603</v>
      </c>
      <c r="B233" s="143" t="s">
        <v>1604</v>
      </c>
      <c r="C233" s="143" t="s">
        <v>1605</v>
      </c>
      <c r="D233" s="143" t="s">
        <v>1062</v>
      </c>
      <c r="E233" s="143" t="s">
        <v>1063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1606</v>
      </c>
      <c r="B234" s="143" t="s">
        <v>1607</v>
      </c>
      <c r="C234" s="143" t="s">
        <v>1608</v>
      </c>
      <c r="D234" s="143" t="s">
        <v>1062</v>
      </c>
      <c r="E234" s="143" t="s">
        <v>1063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1609</v>
      </c>
      <c r="B235" s="143" t="s">
        <v>1610</v>
      </c>
      <c r="C235" s="143" t="s">
        <v>1611</v>
      </c>
      <c r="D235" s="143" t="s">
        <v>1062</v>
      </c>
      <c r="E235" s="143" t="s">
        <v>1063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1612</v>
      </c>
      <c r="B236" s="143" t="s">
        <v>1613</v>
      </c>
      <c r="C236" s="143" t="s">
        <v>129</v>
      </c>
      <c r="D236" s="143" t="s">
        <v>1062</v>
      </c>
      <c r="E236" s="143" t="s">
        <v>1063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1617</v>
      </c>
      <c r="B237" s="143" t="s">
        <v>1618</v>
      </c>
      <c r="C237" s="143" t="s">
        <v>1619</v>
      </c>
      <c r="D237" s="143" t="s">
        <v>1062</v>
      </c>
      <c r="E237" s="143" t="s">
        <v>1063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1620</v>
      </c>
      <c r="B238" s="143" t="s">
        <v>1621</v>
      </c>
      <c r="C238" s="143" t="s">
        <v>648</v>
      </c>
      <c r="D238" s="143" t="s">
        <v>1062</v>
      </c>
      <c r="E238" s="143" t="s">
        <v>1063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1622</v>
      </c>
      <c r="B239" s="143" t="s">
        <v>1623</v>
      </c>
      <c r="C239" s="143" t="s">
        <v>433</v>
      </c>
      <c r="D239" s="143" t="s">
        <v>1062</v>
      </c>
      <c r="E239" s="143" t="s">
        <v>1063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1624</v>
      </c>
      <c r="B240" s="143" t="s">
        <v>1625</v>
      </c>
      <c r="C240" s="143" t="s">
        <v>170</v>
      </c>
      <c r="D240" s="143" t="s">
        <v>1062</v>
      </c>
      <c r="E240" s="143" t="s">
        <v>1063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1626</v>
      </c>
      <c r="B241" s="143" t="s">
        <v>1627</v>
      </c>
      <c r="C241" s="143" t="s">
        <v>1628</v>
      </c>
      <c r="D241" s="143" t="s">
        <v>1062</v>
      </c>
      <c r="E241" s="143" t="s">
        <v>1063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1629</v>
      </c>
      <c r="B242" s="143" t="s">
        <v>1630</v>
      </c>
      <c r="C242" s="143" t="s">
        <v>1631</v>
      </c>
      <c r="D242" s="143" t="s">
        <v>1062</v>
      </c>
      <c r="E242" s="143" t="s">
        <v>1063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1632</v>
      </c>
      <c r="B243" s="143" t="s">
        <v>1633</v>
      </c>
      <c r="C243" s="143" t="s">
        <v>1634</v>
      </c>
      <c r="D243" s="143" t="s">
        <v>1062</v>
      </c>
      <c r="E243" s="143" t="s">
        <v>1063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1635</v>
      </c>
      <c r="B244" s="143" t="s">
        <v>1636</v>
      </c>
      <c r="C244" s="143" t="s">
        <v>430</v>
      </c>
      <c r="D244" s="143" t="s">
        <v>1062</v>
      </c>
      <c r="E244" s="143" t="s">
        <v>1063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1635</v>
      </c>
      <c r="B245" s="143" t="s">
        <v>1636</v>
      </c>
      <c r="C245" s="143" t="s">
        <v>430</v>
      </c>
      <c r="D245" s="143" t="s">
        <v>1062</v>
      </c>
      <c r="E245" s="143" t="s">
        <v>1169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1637</v>
      </c>
      <c r="B246" s="143" t="s">
        <v>1638</v>
      </c>
      <c r="C246" s="143" t="s">
        <v>1639</v>
      </c>
      <c r="D246" s="143" t="s">
        <v>1062</v>
      </c>
      <c r="E246" s="143" t="s">
        <v>1063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1640</v>
      </c>
      <c r="B247" s="143" t="s">
        <v>1641</v>
      </c>
      <c r="C247" s="143" t="s">
        <v>1013</v>
      </c>
      <c r="D247" s="143" t="s">
        <v>1062</v>
      </c>
      <c r="E247" s="143" t="s">
        <v>1063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1642</v>
      </c>
      <c r="B248" s="143" t="s">
        <v>1643</v>
      </c>
      <c r="C248" s="143" t="s">
        <v>592</v>
      </c>
      <c r="D248" s="143" t="s">
        <v>1062</v>
      </c>
      <c r="E248" s="143" t="s">
        <v>1063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1644</v>
      </c>
      <c r="B249" s="143" t="s">
        <v>1645</v>
      </c>
      <c r="C249" s="143" t="s">
        <v>1646</v>
      </c>
      <c r="D249" s="143" t="s">
        <v>1062</v>
      </c>
      <c r="E249" s="143" t="s">
        <v>1063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1647</v>
      </c>
      <c r="B250" s="143" t="s">
        <v>1648</v>
      </c>
      <c r="C250" s="143" t="s">
        <v>1649</v>
      </c>
      <c r="D250" s="143" t="s">
        <v>1062</v>
      </c>
      <c r="E250" s="143" t="s">
        <v>1063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1650</v>
      </c>
      <c r="B251" s="143" t="s">
        <v>1651</v>
      </c>
      <c r="C251" s="143" t="s">
        <v>1652</v>
      </c>
      <c r="D251" s="143" t="s">
        <v>1062</v>
      </c>
      <c r="E251" s="143" t="s">
        <v>1063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1653</v>
      </c>
      <c r="B252" s="143" t="s">
        <v>1654</v>
      </c>
      <c r="C252" s="143" t="s">
        <v>1655</v>
      </c>
      <c r="D252" s="143" t="s">
        <v>1062</v>
      </c>
      <c r="E252" s="143" t="s">
        <v>1063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1656</v>
      </c>
      <c r="B253" s="143" t="s">
        <v>1657</v>
      </c>
      <c r="C253" s="143" t="s">
        <v>1658</v>
      </c>
      <c r="D253" s="143" t="s">
        <v>1062</v>
      </c>
      <c r="E253" s="143" t="s">
        <v>1063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1659</v>
      </c>
      <c r="B254" s="143" t="s">
        <v>1660</v>
      </c>
      <c r="C254" s="143" t="s">
        <v>1661</v>
      </c>
      <c r="D254" s="143" t="s">
        <v>1062</v>
      </c>
      <c r="E254" s="143" t="s">
        <v>1063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1662</v>
      </c>
      <c r="B255" s="143" t="s">
        <v>1663</v>
      </c>
      <c r="C255" s="143" t="s">
        <v>184</v>
      </c>
      <c r="D255" s="143" t="s">
        <v>1062</v>
      </c>
      <c r="E255" s="143" t="s">
        <v>1063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1664</v>
      </c>
      <c r="B256" s="143" t="s">
        <v>1665</v>
      </c>
      <c r="C256" s="143" t="s">
        <v>1666</v>
      </c>
      <c r="D256" s="143" t="s">
        <v>1062</v>
      </c>
      <c r="E256" s="143" t="s">
        <v>1063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1667</v>
      </c>
      <c r="B257" s="143" t="s">
        <v>1668</v>
      </c>
      <c r="C257" s="143" t="s">
        <v>954</v>
      </c>
      <c r="D257" s="143" t="s">
        <v>1062</v>
      </c>
      <c r="E257" s="143" t="s">
        <v>1063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1669</v>
      </c>
      <c r="B258" s="143" t="s">
        <v>1670</v>
      </c>
      <c r="C258" s="143" t="s">
        <v>1671</v>
      </c>
      <c r="D258" s="143" t="s">
        <v>1062</v>
      </c>
      <c r="E258" s="143" t="s">
        <v>1063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1672</v>
      </c>
      <c r="B259" s="143" t="s">
        <v>1673</v>
      </c>
      <c r="C259" s="143" t="s">
        <v>985</v>
      </c>
      <c r="D259" s="143" t="s">
        <v>1062</v>
      </c>
      <c r="E259" s="143" t="s">
        <v>1063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1674</v>
      </c>
      <c r="B260" s="143" t="s">
        <v>1675</v>
      </c>
      <c r="C260" s="143" t="s">
        <v>1676</v>
      </c>
      <c r="D260" s="143" t="s">
        <v>1062</v>
      </c>
      <c r="E260" s="143" t="s">
        <v>1063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1677</v>
      </c>
      <c r="B261" s="143" t="s">
        <v>1678</v>
      </c>
      <c r="C261" s="143" t="s">
        <v>666</v>
      </c>
      <c r="D261" s="143" t="s">
        <v>1062</v>
      </c>
      <c r="E261" s="143" t="s">
        <v>1063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1679</v>
      </c>
      <c r="B262" s="143" t="s">
        <v>1680</v>
      </c>
      <c r="C262" s="143" t="s">
        <v>1681</v>
      </c>
      <c r="D262" s="143" t="s">
        <v>1062</v>
      </c>
      <c r="E262" s="143" t="s">
        <v>1063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1682</v>
      </c>
      <c r="B263" s="143" t="s">
        <v>1683</v>
      </c>
      <c r="C263" s="143" t="s">
        <v>78</v>
      </c>
      <c r="D263" s="143" t="s">
        <v>1062</v>
      </c>
      <c r="E263" s="143" t="s">
        <v>1063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1684</v>
      </c>
      <c r="B264" s="143" t="s">
        <v>1685</v>
      </c>
      <c r="C264" s="143" t="s">
        <v>1686</v>
      </c>
      <c r="D264" s="143" t="s">
        <v>1062</v>
      </c>
      <c r="E264" s="143" t="s">
        <v>1063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1687</v>
      </c>
      <c r="B265" s="143" t="s">
        <v>1688</v>
      </c>
      <c r="C265" s="143" t="s">
        <v>1689</v>
      </c>
      <c r="D265" s="143" t="s">
        <v>1062</v>
      </c>
      <c r="E265" s="143" t="s">
        <v>1063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1693</v>
      </c>
      <c r="B266" s="143" t="s">
        <v>1694</v>
      </c>
      <c r="C266" s="143" t="s">
        <v>1695</v>
      </c>
      <c r="D266" s="143" t="s">
        <v>1062</v>
      </c>
      <c r="E266" s="143" t="s">
        <v>1063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1693</v>
      </c>
      <c r="B267" s="143" t="s">
        <v>1694</v>
      </c>
      <c r="C267" s="143" t="s">
        <v>1695</v>
      </c>
      <c r="D267" s="143" t="s">
        <v>1062</v>
      </c>
      <c r="E267" s="143" t="s">
        <v>1169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1696</v>
      </c>
      <c r="B268" s="143" t="s">
        <v>1697</v>
      </c>
      <c r="C268" s="143" t="s">
        <v>679</v>
      </c>
      <c r="D268" s="143" t="s">
        <v>1062</v>
      </c>
      <c r="E268" s="143" t="s">
        <v>1063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1698</v>
      </c>
      <c r="B269" s="143" t="s">
        <v>1699</v>
      </c>
      <c r="C269" s="143" t="s">
        <v>1700</v>
      </c>
      <c r="D269" s="143" t="s">
        <v>1062</v>
      </c>
      <c r="E269" s="143" t="s">
        <v>1063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1701</v>
      </c>
      <c r="B270" s="143" t="s">
        <v>1702</v>
      </c>
      <c r="C270" s="143" t="s">
        <v>1703</v>
      </c>
      <c r="D270" s="143" t="s">
        <v>1062</v>
      </c>
      <c r="E270" s="143" t="s">
        <v>1063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1707</v>
      </c>
      <c r="B271" s="143" t="s">
        <v>1708</v>
      </c>
      <c r="C271" s="143" t="s">
        <v>412</v>
      </c>
      <c r="D271" s="143" t="s">
        <v>1062</v>
      </c>
      <c r="E271" s="143" t="s">
        <v>1063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1709</v>
      </c>
      <c r="B272" s="143" t="s">
        <v>1710</v>
      </c>
      <c r="C272" s="143" t="s">
        <v>901</v>
      </c>
      <c r="D272" s="143" t="s">
        <v>1062</v>
      </c>
      <c r="E272" s="143" t="s">
        <v>1063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1711</v>
      </c>
      <c r="B273" s="143" t="s">
        <v>1712</v>
      </c>
      <c r="C273" s="143" t="s">
        <v>1713</v>
      </c>
      <c r="D273" s="143" t="s">
        <v>1062</v>
      </c>
      <c r="E273" s="143" t="s">
        <v>1063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1714</v>
      </c>
      <c r="B274" s="143" t="s">
        <v>1715</v>
      </c>
      <c r="C274" s="143" t="s">
        <v>1716</v>
      </c>
      <c r="D274" s="143" t="s">
        <v>1062</v>
      </c>
      <c r="E274" s="143" t="s">
        <v>1063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1717</v>
      </c>
      <c r="B275" s="143" t="s">
        <v>1718</v>
      </c>
      <c r="C275" s="143" t="s">
        <v>1719</v>
      </c>
      <c r="D275" s="143" t="s">
        <v>1062</v>
      </c>
      <c r="E275" s="143" t="s">
        <v>1063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1720</v>
      </c>
      <c r="B276" s="143" t="s">
        <v>1721</v>
      </c>
      <c r="C276" s="143" t="s">
        <v>711</v>
      </c>
      <c r="D276" s="143" t="s">
        <v>1062</v>
      </c>
      <c r="E276" s="143" t="s">
        <v>1063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1722</v>
      </c>
      <c r="B277" s="143" t="s">
        <v>1723</v>
      </c>
      <c r="C277" s="143" t="s">
        <v>1703</v>
      </c>
      <c r="D277" s="143" t="s">
        <v>1062</v>
      </c>
      <c r="E277" s="143" t="s">
        <v>1063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1724</v>
      </c>
      <c r="B278" s="143" t="s">
        <v>1725</v>
      </c>
      <c r="C278" s="143" t="s">
        <v>1726</v>
      </c>
      <c r="D278" s="143" t="s">
        <v>1062</v>
      </c>
      <c r="E278" s="143" t="s">
        <v>1063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1727</v>
      </c>
      <c r="B279" s="143" t="s">
        <v>1728</v>
      </c>
      <c r="C279" s="143" t="s">
        <v>1729</v>
      </c>
      <c r="D279" s="143" t="s">
        <v>1062</v>
      </c>
      <c r="E279" s="143" t="s">
        <v>1063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1730</v>
      </c>
      <c r="B280" s="143" t="s">
        <v>1731</v>
      </c>
      <c r="C280" s="143" t="s">
        <v>1732</v>
      </c>
      <c r="D280" s="143" t="s">
        <v>1062</v>
      </c>
      <c r="E280" s="143" t="s">
        <v>1063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3095</v>
      </c>
      <c r="B281" s="143" t="s">
        <v>3096</v>
      </c>
      <c r="C281" s="143" t="s">
        <v>3097</v>
      </c>
      <c r="D281" s="143" t="s">
        <v>1062</v>
      </c>
      <c r="E281" s="143" t="s">
        <v>1063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1733</v>
      </c>
      <c r="B282" s="143" t="s">
        <v>1734</v>
      </c>
      <c r="C282" s="143" t="s">
        <v>1735</v>
      </c>
      <c r="D282" s="143" t="s">
        <v>1062</v>
      </c>
      <c r="E282" s="143" t="s">
        <v>1063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1736</v>
      </c>
      <c r="B283" s="143" t="s">
        <v>1737</v>
      </c>
      <c r="C283" s="143" t="s">
        <v>1738</v>
      </c>
      <c r="D283" s="143" t="s">
        <v>1062</v>
      </c>
      <c r="E283" s="143" t="s">
        <v>1063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1739</v>
      </c>
      <c r="B284" s="143" t="s">
        <v>1740</v>
      </c>
      <c r="C284" s="143" t="s">
        <v>1741</v>
      </c>
      <c r="D284" s="143" t="s">
        <v>1062</v>
      </c>
      <c r="E284" s="143" t="s">
        <v>1063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1742</v>
      </c>
      <c r="B285" s="143" t="s">
        <v>1743</v>
      </c>
      <c r="C285" s="143" t="s">
        <v>808</v>
      </c>
      <c r="D285" s="143" t="s">
        <v>1062</v>
      </c>
      <c r="E285" s="143" t="s">
        <v>1063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1744</v>
      </c>
      <c r="B286" s="143" t="s">
        <v>1745</v>
      </c>
      <c r="C286" s="143" t="s">
        <v>1746</v>
      </c>
      <c r="D286" s="143" t="s">
        <v>1062</v>
      </c>
      <c r="E286" s="143" t="s">
        <v>1063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1747</v>
      </c>
      <c r="B287" s="143" t="s">
        <v>1748</v>
      </c>
      <c r="C287" s="143" t="s">
        <v>1749</v>
      </c>
      <c r="D287" s="143" t="s">
        <v>1062</v>
      </c>
      <c r="E287" s="143" t="s">
        <v>1063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1750</v>
      </c>
      <c r="B288" s="143" t="s">
        <v>1751</v>
      </c>
      <c r="C288" s="143" t="s">
        <v>1752</v>
      </c>
      <c r="D288" s="143" t="s">
        <v>1062</v>
      </c>
      <c r="E288" s="143" t="s">
        <v>1063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1753</v>
      </c>
      <c r="B289" s="143" t="s">
        <v>1754</v>
      </c>
      <c r="C289" s="143" t="s">
        <v>1755</v>
      </c>
      <c r="D289" s="143" t="s">
        <v>1062</v>
      </c>
      <c r="E289" s="143" t="s">
        <v>1063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1756</v>
      </c>
      <c r="B290" s="143" t="s">
        <v>1757</v>
      </c>
      <c r="C290" s="143" t="s">
        <v>910</v>
      </c>
      <c r="D290" s="143" t="s">
        <v>1062</v>
      </c>
      <c r="E290" s="143" t="s">
        <v>1063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1758</v>
      </c>
      <c r="B291" s="143" t="s">
        <v>1759</v>
      </c>
      <c r="C291" s="143" t="s">
        <v>1760</v>
      </c>
      <c r="D291" s="143" t="s">
        <v>1062</v>
      </c>
      <c r="E291" s="143" t="s">
        <v>1063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1761</v>
      </c>
      <c r="B292" s="143" t="s">
        <v>1762</v>
      </c>
      <c r="C292" s="143" t="s">
        <v>1763</v>
      </c>
      <c r="D292" s="143" t="s">
        <v>1062</v>
      </c>
      <c r="E292" s="143" t="s">
        <v>1063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1764</v>
      </c>
      <c r="B293" s="143" t="s">
        <v>1765</v>
      </c>
      <c r="C293" s="143" t="s">
        <v>1766</v>
      </c>
      <c r="D293" s="143" t="s">
        <v>1062</v>
      </c>
      <c r="E293" s="143" t="s">
        <v>1063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1767</v>
      </c>
      <c r="B294" s="143" t="s">
        <v>1768</v>
      </c>
      <c r="C294" s="143" t="s">
        <v>754</v>
      </c>
      <c r="D294" s="143" t="s">
        <v>1062</v>
      </c>
      <c r="E294" s="143" t="s">
        <v>1063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1769</v>
      </c>
      <c r="B295" s="143" t="s">
        <v>1770</v>
      </c>
      <c r="C295" s="143" t="s">
        <v>531</v>
      </c>
      <c r="D295" s="143" t="s">
        <v>1062</v>
      </c>
      <c r="E295" s="143" t="s">
        <v>1063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1771</v>
      </c>
      <c r="B296" s="143" t="s">
        <v>1772</v>
      </c>
      <c r="C296" s="143" t="s">
        <v>1773</v>
      </c>
      <c r="D296" s="143" t="s">
        <v>1062</v>
      </c>
      <c r="E296" s="143" t="s">
        <v>1063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1774</v>
      </c>
      <c r="B297" s="143" t="s">
        <v>1775</v>
      </c>
      <c r="C297" s="143" t="s">
        <v>1776</v>
      </c>
      <c r="D297" s="143" t="s">
        <v>1062</v>
      </c>
      <c r="E297" s="143" t="s">
        <v>1063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1777</v>
      </c>
      <c r="B298" s="143" t="s">
        <v>1778</v>
      </c>
      <c r="C298" s="143" t="s">
        <v>597</v>
      </c>
      <c r="D298" s="143" t="s">
        <v>1062</v>
      </c>
      <c r="E298" s="143" t="s">
        <v>1063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1779</v>
      </c>
      <c r="B299" s="143" t="s">
        <v>1780</v>
      </c>
      <c r="C299" s="143" t="s">
        <v>637</v>
      </c>
      <c r="D299" s="143" t="s">
        <v>1062</v>
      </c>
      <c r="E299" s="143" t="s">
        <v>1063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1781</v>
      </c>
      <c r="B300" s="143" t="s">
        <v>1782</v>
      </c>
      <c r="C300" s="143" t="s">
        <v>1783</v>
      </c>
      <c r="D300" s="143" t="s">
        <v>1062</v>
      </c>
      <c r="E300" s="143" t="s">
        <v>1063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1784</v>
      </c>
      <c r="B301" s="143" t="s">
        <v>1785</v>
      </c>
      <c r="C301" s="143" t="s">
        <v>1786</v>
      </c>
      <c r="D301" s="143" t="s">
        <v>1062</v>
      </c>
      <c r="E301" s="143" t="s">
        <v>1063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1787</v>
      </c>
      <c r="B302" s="143" t="s">
        <v>1788</v>
      </c>
      <c r="C302" s="143" t="s">
        <v>1789</v>
      </c>
      <c r="D302" s="143" t="s">
        <v>1062</v>
      </c>
      <c r="E302" s="143" t="s">
        <v>1063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1790</v>
      </c>
      <c r="B303" s="143" t="s">
        <v>1791</v>
      </c>
      <c r="C303" s="143" t="s">
        <v>1792</v>
      </c>
      <c r="D303" s="143" t="s">
        <v>1062</v>
      </c>
      <c r="E303" s="143" t="s">
        <v>1063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1793</v>
      </c>
      <c r="B304" s="143" t="s">
        <v>1794</v>
      </c>
      <c r="C304" s="143" t="s">
        <v>146</v>
      </c>
      <c r="D304" s="143" t="s">
        <v>1062</v>
      </c>
      <c r="E304" s="143" t="s">
        <v>1063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1795</v>
      </c>
      <c r="B305" s="143" t="s">
        <v>1796</v>
      </c>
      <c r="C305" s="143" t="s">
        <v>879</v>
      </c>
      <c r="D305" s="143" t="s">
        <v>1062</v>
      </c>
      <c r="E305" s="143" t="s">
        <v>1063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3098</v>
      </c>
      <c r="B306" s="143" t="s">
        <v>3099</v>
      </c>
      <c r="C306" s="143" t="s">
        <v>1746</v>
      </c>
      <c r="D306" s="143" t="s">
        <v>1062</v>
      </c>
      <c r="E306" s="143" t="s">
        <v>1063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1797</v>
      </c>
      <c r="B307" s="143" t="s">
        <v>1798</v>
      </c>
      <c r="C307" s="143" t="s">
        <v>1799</v>
      </c>
      <c r="D307" s="143" t="s">
        <v>1062</v>
      </c>
      <c r="E307" s="143" t="s">
        <v>1063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1800</v>
      </c>
      <c r="B308" s="143" t="s">
        <v>1801</v>
      </c>
      <c r="C308" s="143" t="s">
        <v>1802</v>
      </c>
      <c r="D308" s="143" t="s">
        <v>1062</v>
      </c>
      <c r="E308" s="143" t="s">
        <v>1063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1803</v>
      </c>
      <c r="B309" s="143" t="s">
        <v>1804</v>
      </c>
      <c r="C309" s="143" t="s">
        <v>1805</v>
      </c>
      <c r="D309" s="143" t="s">
        <v>1062</v>
      </c>
      <c r="E309" s="143" t="s">
        <v>1063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1806</v>
      </c>
      <c r="B310" s="143" t="s">
        <v>1807</v>
      </c>
      <c r="C310" s="143" t="s">
        <v>1808</v>
      </c>
      <c r="D310" s="143" t="s">
        <v>1062</v>
      </c>
      <c r="E310" s="143" t="s">
        <v>1063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1811</v>
      </c>
      <c r="B311" s="143" t="s">
        <v>1812</v>
      </c>
      <c r="C311" s="143" t="s">
        <v>992</v>
      </c>
      <c r="D311" s="143" t="s">
        <v>1062</v>
      </c>
      <c r="E311" s="143" t="s">
        <v>1063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1813</v>
      </c>
      <c r="B312" s="143" t="s">
        <v>1814</v>
      </c>
      <c r="C312" s="143" t="s">
        <v>1815</v>
      </c>
      <c r="D312" s="143" t="s">
        <v>1062</v>
      </c>
      <c r="E312" s="143" t="s">
        <v>1063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1816</v>
      </c>
      <c r="B313" s="143" t="s">
        <v>1817</v>
      </c>
      <c r="C313" s="143" t="s">
        <v>90</v>
      </c>
      <c r="D313" s="143" t="s">
        <v>1062</v>
      </c>
      <c r="E313" s="143" t="s">
        <v>1063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1818</v>
      </c>
      <c r="B314" s="143" t="s">
        <v>1819</v>
      </c>
      <c r="C314" s="143" t="s">
        <v>1820</v>
      </c>
      <c r="D314" s="143" t="s">
        <v>1062</v>
      </c>
      <c r="E314" s="143" t="s">
        <v>1063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1821</v>
      </c>
      <c r="B315" s="143" t="s">
        <v>1822</v>
      </c>
      <c r="C315" s="143" t="s">
        <v>711</v>
      </c>
      <c r="D315" s="143" t="s">
        <v>1062</v>
      </c>
      <c r="E315" s="143" t="s">
        <v>1063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1823</v>
      </c>
      <c r="B316" s="143" t="s">
        <v>1824</v>
      </c>
      <c r="C316" s="143" t="s">
        <v>857</v>
      </c>
      <c r="D316" s="143" t="s">
        <v>1062</v>
      </c>
      <c r="E316" s="143" t="s">
        <v>1063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1825</v>
      </c>
      <c r="B317" s="143" t="s">
        <v>1826</v>
      </c>
      <c r="C317" s="143" t="s">
        <v>683</v>
      </c>
      <c r="D317" s="143" t="s">
        <v>1062</v>
      </c>
      <c r="E317" s="143" t="s">
        <v>1063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1827</v>
      </c>
      <c r="B318" s="143" t="s">
        <v>1828</v>
      </c>
      <c r="C318" s="143" t="s">
        <v>123</v>
      </c>
      <c r="D318" s="143" t="s">
        <v>1062</v>
      </c>
      <c r="E318" s="143" t="s">
        <v>1063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1831</v>
      </c>
      <c r="B319" s="143" t="s">
        <v>1832</v>
      </c>
      <c r="C319" s="143" t="s">
        <v>1833</v>
      </c>
      <c r="D319" s="143" t="s">
        <v>1062</v>
      </c>
      <c r="E319" s="143" t="s">
        <v>1063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1834</v>
      </c>
      <c r="B320" s="143" t="s">
        <v>1835</v>
      </c>
      <c r="C320" s="143" t="s">
        <v>1836</v>
      </c>
      <c r="D320" s="143" t="s">
        <v>1062</v>
      </c>
      <c r="E320" s="143" t="s">
        <v>1063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1837</v>
      </c>
      <c r="B321" s="143" t="s">
        <v>1838</v>
      </c>
      <c r="C321" s="143" t="s">
        <v>1713</v>
      </c>
      <c r="D321" s="143" t="s">
        <v>1062</v>
      </c>
      <c r="E321" s="143" t="s">
        <v>1063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1839</v>
      </c>
      <c r="B322" s="143" t="s">
        <v>1840</v>
      </c>
      <c r="C322" s="143" t="s">
        <v>1841</v>
      </c>
      <c r="D322" s="143" t="s">
        <v>1062</v>
      </c>
      <c r="E322" s="143" t="s">
        <v>1063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1842</v>
      </c>
      <c r="B323" s="143" t="s">
        <v>1843</v>
      </c>
      <c r="C323" s="143" t="s">
        <v>660</v>
      </c>
      <c r="D323" s="143" t="s">
        <v>1062</v>
      </c>
      <c r="E323" s="143" t="s">
        <v>1063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1844</v>
      </c>
      <c r="B324" s="143" t="s">
        <v>1845</v>
      </c>
      <c r="C324" s="143" t="s">
        <v>1846</v>
      </c>
      <c r="D324" s="143" t="s">
        <v>1062</v>
      </c>
      <c r="E324" s="143" t="s">
        <v>1063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1847</v>
      </c>
      <c r="B325" s="143" t="s">
        <v>1848</v>
      </c>
      <c r="C325" s="143" t="s">
        <v>1849</v>
      </c>
      <c r="D325" s="143" t="s">
        <v>1062</v>
      </c>
      <c r="E325" s="143" t="s">
        <v>1063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1850</v>
      </c>
      <c r="B326" s="143" t="s">
        <v>1851</v>
      </c>
      <c r="C326" s="143" t="s">
        <v>1852</v>
      </c>
      <c r="D326" s="143" t="s">
        <v>1062</v>
      </c>
      <c r="E326" s="143" t="s">
        <v>1063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1853</v>
      </c>
      <c r="B327" s="143" t="s">
        <v>1854</v>
      </c>
      <c r="C327" s="143" t="s">
        <v>267</v>
      </c>
      <c r="D327" s="143" t="s">
        <v>1062</v>
      </c>
      <c r="E327" s="143" t="s">
        <v>1063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1855</v>
      </c>
      <c r="B328" s="143" t="s">
        <v>1856</v>
      </c>
      <c r="C328" s="143" t="s">
        <v>589</v>
      </c>
      <c r="D328" s="143" t="s">
        <v>1062</v>
      </c>
      <c r="E328" s="143" t="s">
        <v>1063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1857</v>
      </c>
      <c r="B329" s="143" t="s">
        <v>1858</v>
      </c>
      <c r="C329" s="143" t="s">
        <v>1859</v>
      </c>
      <c r="D329" s="143" t="s">
        <v>1062</v>
      </c>
      <c r="E329" s="143" t="s">
        <v>1063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1860</v>
      </c>
      <c r="B330" s="143" t="s">
        <v>1861</v>
      </c>
      <c r="C330" s="143" t="s">
        <v>1862</v>
      </c>
      <c r="D330" s="143" t="s">
        <v>1062</v>
      </c>
      <c r="E330" s="143" t="s">
        <v>1063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1863</v>
      </c>
      <c r="B331" s="143" t="s">
        <v>1864</v>
      </c>
      <c r="C331" s="143" t="s">
        <v>356</v>
      </c>
      <c r="D331" s="143" t="s">
        <v>1062</v>
      </c>
      <c r="E331" s="143" t="s">
        <v>1063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1865</v>
      </c>
      <c r="B332" s="143" t="s">
        <v>1866</v>
      </c>
      <c r="C332" s="143" t="s">
        <v>1692</v>
      </c>
      <c r="D332" s="143" t="s">
        <v>1062</v>
      </c>
      <c r="E332" s="143" t="s">
        <v>1063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1867</v>
      </c>
      <c r="B333" s="143" t="s">
        <v>1868</v>
      </c>
      <c r="C333" s="143" t="s">
        <v>1869</v>
      </c>
      <c r="D333" s="143" t="s">
        <v>1062</v>
      </c>
      <c r="E333" s="143" t="s">
        <v>1063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1870</v>
      </c>
      <c r="B334" s="143" t="s">
        <v>1871</v>
      </c>
      <c r="C334" s="143" t="s">
        <v>1729</v>
      </c>
      <c r="D334" s="143" t="s">
        <v>1062</v>
      </c>
      <c r="E334" s="143" t="s">
        <v>1063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1872</v>
      </c>
      <c r="B335" s="143" t="s">
        <v>1873</v>
      </c>
      <c r="C335" s="143" t="s">
        <v>1703</v>
      </c>
      <c r="D335" s="143" t="s">
        <v>1062</v>
      </c>
      <c r="E335" s="143" t="s">
        <v>1063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1874</v>
      </c>
      <c r="B336" s="143" t="s">
        <v>1875</v>
      </c>
      <c r="C336" s="143" t="s">
        <v>514</v>
      </c>
      <c r="D336" s="143" t="s">
        <v>1062</v>
      </c>
      <c r="E336" s="143" t="s">
        <v>1063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1876</v>
      </c>
      <c r="B337" s="143" t="s">
        <v>1877</v>
      </c>
      <c r="C337" s="143" t="s">
        <v>238</v>
      </c>
      <c r="D337" s="143" t="s">
        <v>1062</v>
      </c>
      <c r="E337" s="143" t="s">
        <v>1063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1878</v>
      </c>
      <c r="B338" s="143" t="s">
        <v>1879</v>
      </c>
      <c r="C338" s="143" t="s">
        <v>1880</v>
      </c>
      <c r="D338" s="143" t="s">
        <v>1062</v>
      </c>
      <c r="E338" s="143" t="s">
        <v>1063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1881</v>
      </c>
      <c r="B339" s="143" t="s">
        <v>1882</v>
      </c>
      <c r="C339" s="143" t="s">
        <v>1883</v>
      </c>
      <c r="D339" s="143" t="s">
        <v>1062</v>
      </c>
      <c r="E339" s="143" t="s">
        <v>1063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1886</v>
      </c>
      <c r="B340" s="143" t="s">
        <v>1887</v>
      </c>
      <c r="C340" s="143" t="s">
        <v>942</v>
      </c>
      <c r="D340" s="143" t="s">
        <v>1062</v>
      </c>
      <c r="E340" s="143" t="s">
        <v>1063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1888</v>
      </c>
      <c r="B341" s="143" t="s">
        <v>1889</v>
      </c>
      <c r="C341" s="143" t="s">
        <v>1890</v>
      </c>
      <c r="D341" s="143" t="s">
        <v>1062</v>
      </c>
      <c r="E341" s="143" t="s">
        <v>1063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1891</v>
      </c>
      <c r="B342" s="143" t="s">
        <v>1892</v>
      </c>
      <c r="C342" s="143" t="s">
        <v>386</v>
      </c>
      <c r="D342" s="143" t="s">
        <v>1062</v>
      </c>
      <c r="E342" s="143" t="s">
        <v>1063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1893</v>
      </c>
      <c r="B343" s="143" t="s">
        <v>1894</v>
      </c>
      <c r="C343" s="143" t="s">
        <v>1895</v>
      </c>
      <c r="D343" s="143" t="s">
        <v>1062</v>
      </c>
      <c r="E343" s="143" t="s">
        <v>1063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1896</v>
      </c>
      <c r="B344" s="143" t="s">
        <v>1897</v>
      </c>
      <c r="C344" s="143" t="s">
        <v>702</v>
      </c>
      <c r="D344" s="143" t="s">
        <v>1062</v>
      </c>
      <c r="E344" s="143" t="s">
        <v>1063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1898</v>
      </c>
      <c r="B345" s="143" t="s">
        <v>1899</v>
      </c>
      <c r="C345" s="143" t="s">
        <v>1900</v>
      </c>
      <c r="D345" s="143" t="s">
        <v>1062</v>
      </c>
      <c r="E345" s="143" t="s">
        <v>1063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1901</v>
      </c>
      <c r="B346" s="143" t="s">
        <v>1902</v>
      </c>
      <c r="C346" s="143" t="s">
        <v>490</v>
      </c>
      <c r="D346" s="143" t="s">
        <v>1062</v>
      </c>
      <c r="E346" s="143" t="s">
        <v>1063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1903</v>
      </c>
      <c r="B347" s="143" t="s">
        <v>1904</v>
      </c>
      <c r="C347" s="143" t="s">
        <v>1905</v>
      </c>
      <c r="D347" s="143" t="s">
        <v>1062</v>
      </c>
      <c r="E347" s="143" t="s">
        <v>1063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1906</v>
      </c>
      <c r="B348" s="143" t="s">
        <v>1907</v>
      </c>
      <c r="C348" s="143" t="s">
        <v>1050</v>
      </c>
      <c r="D348" s="143" t="s">
        <v>1062</v>
      </c>
      <c r="E348" s="143" t="s">
        <v>1063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1908</v>
      </c>
      <c r="B349" s="143" t="s">
        <v>1909</v>
      </c>
      <c r="C349" s="143" t="s">
        <v>1910</v>
      </c>
      <c r="D349" s="143" t="s">
        <v>1062</v>
      </c>
      <c r="E349" s="143" t="s">
        <v>1063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1911</v>
      </c>
      <c r="B350" s="143" t="s">
        <v>1912</v>
      </c>
      <c r="C350" s="143" t="s">
        <v>1910</v>
      </c>
      <c r="D350" s="143" t="s">
        <v>1062</v>
      </c>
      <c r="E350" s="143" t="s">
        <v>1063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1913</v>
      </c>
      <c r="B351" s="143" t="s">
        <v>1914</v>
      </c>
      <c r="C351" s="143" t="s">
        <v>920</v>
      </c>
      <c r="D351" s="143" t="s">
        <v>1062</v>
      </c>
      <c r="E351" s="143" t="s">
        <v>1063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1915</v>
      </c>
      <c r="B352" s="143" t="s">
        <v>1916</v>
      </c>
      <c r="C352" s="143" t="s">
        <v>1917</v>
      </c>
      <c r="D352" s="143" t="s">
        <v>1062</v>
      </c>
      <c r="E352" s="143" t="s">
        <v>1063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1918</v>
      </c>
      <c r="B353" s="143" t="s">
        <v>1919</v>
      </c>
      <c r="C353" s="143" t="s">
        <v>348</v>
      </c>
      <c r="D353" s="143" t="s">
        <v>1062</v>
      </c>
      <c r="E353" s="143" t="s">
        <v>1063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1920</v>
      </c>
      <c r="B354" s="143" t="s">
        <v>1921</v>
      </c>
      <c r="C354" s="143" t="s">
        <v>1922</v>
      </c>
      <c r="D354" s="143" t="s">
        <v>1062</v>
      </c>
      <c r="E354" s="143" t="s">
        <v>1063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1923</v>
      </c>
      <c r="B355" s="143" t="s">
        <v>1924</v>
      </c>
      <c r="C355" s="143" t="s">
        <v>935</v>
      </c>
      <c r="D355" s="143" t="s">
        <v>1062</v>
      </c>
      <c r="E355" s="143" t="s">
        <v>1063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1923</v>
      </c>
      <c r="B356" s="143" t="s">
        <v>1924</v>
      </c>
      <c r="C356" s="143" t="s">
        <v>935</v>
      </c>
      <c r="D356" s="143" t="s">
        <v>1062</v>
      </c>
      <c r="E356" s="143" t="s">
        <v>1169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1925</v>
      </c>
      <c r="B357" s="143" t="s">
        <v>1926</v>
      </c>
      <c r="C357" s="143" t="s">
        <v>402</v>
      </c>
      <c r="D357" s="143" t="s">
        <v>1062</v>
      </c>
      <c r="E357" s="143" t="s">
        <v>1063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1927</v>
      </c>
      <c r="B358" s="143" t="s">
        <v>1928</v>
      </c>
      <c r="C358" s="143" t="s">
        <v>1929</v>
      </c>
      <c r="D358" s="143" t="s">
        <v>1062</v>
      </c>
      <c r="E358" s="143" t="s">
        <v>1063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1930</v>
      </c>
      <c r="B359" s="143" t="s">
        <v>1931</v>
      </c>
      <c r="C359" s="143" t="s">
        <v>851</v>
      </c>
      <c r="D359" s="143" t="s">
        <v>1062</v>
      </c>
      <c r="E359" s="143" t="s">
        <v>1063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1932</v>
      </c>
      <c r="B360" s="143" t="s">
        <v>1933</v>
      </c>
      <c r="C360" s="143" t="s">
        <v>450</v>
      </c>
      <c r="D360" s="143" t="s">
        <v>1062</v>
      </c>
      <c r="E360" s="143" t="s">
        <v>1063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1934</v>
      </c>
      <c r="B361" s="143" t="s">
        <v>1935</v>
      </c>
      <c r="C361" s="143" t="s">
        <v>573</v>
      </c>
      <c r="D361" s="143" t="s">
        <v>1062</v>
      </c>
      <c r="E361" s="143" t="s">
        <v>1063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1936</v>
      </c>
      <c r="B362" s="143" t="s">
        <v>1937</v>
      </c>
      <c r="C362" s="143" t="s">
        <v>1938</v>
      </c>
      <c r="D362" s="143" t="s">
        <v>1062</v>
      </c>
      <c r="E362" s="143" t="s">
        <v>1063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1939</v>
      </c>
      <c r="B363" s="143" t="s">
        <v>1940</v>
      </c>
      <c r="C363" s="143" t="s">
        <v>447</v>
      </c>
      <c r="D363" s="143" t="s">
        <v>1062</v>
      </c>
      <c r="E363" s="143" t="s">
        <v>1063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1939</v>
      </c>
      <c r="B364" s="143" t="s">
        <v>1940</v>
      </c>
      <c r="C364" s="143" t="s">
        <v>447</v>
      </c>
      <c r="D364" s="143" t="s">
        <v>1062</v>
      </c>
      <c r="E364" s="143" t="s">
        <v>1169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1941</v>
      </c>
      <c r="B365" s="143" t="s">
        <v>1942</v>
      </c>
      <c r="C365" s="143" t="s">
        <v>940</v>
      </c>
      <c r="D365" s="143" t="s">
        <v>1062</v>
      </c>
      <c r="E365" s="143" t="s">
        <v>1063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1943</v>
      </c>
      <c r="B366" s="143" t="s">
        <v>1944</v>
      </c>
      <c r="C366" s="143" t="s">
        <v>1945</v>
      </c>
      <c r="D366" s="143" t="s">
        <v>1062</v>
      </c>
      <c r="E366" s="143" t="s">
        <v>1063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1946</v>
      </c>
      <c r="B367" s="143" t="s">
        <v>1947</v>
      </c>
      <c r="C367" s="143" t="s">
        <v>1948</v>
      </c>
      <c r="D367" s="143" t="s">
        <v>1062</v>
      </c>
      <c r="E367" s="143" t="s">
        <v>1063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1949</v>
      </c>
      <c r="B368" s="143" t="s">
        <v>1950</v>
      </c>
      <c r="C368" s="143" t="s">
        <v>1112</v>
      </c>
      <c r="D368" s="143" t="s">
        <v>1062</v>
      </c>
      <c r="E368" s="143" t="s">
        <v>1063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1951</v>
      </c>
      <c r="B369" s="143" t="s">
        <v>1952</v>
      </c>
      <c r="C369" s="143" t="s">
        <v>951</v>
      </c>
      <c r="D369" s="143" t="s">
        <v>1062</v>
      </c>
      <c r="E369" s="143" t="s">
        <v>1063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1953</v>
      </c>
      <c r="B370" s="143" t="s">
        <v>1954</v>
      </c>
      <c r="C370" s="143" t="s">
        <v>1955</v>
      </c>
      <c r="D370" s="143" t="s">
        <v>1062</v>
      </c>
      <c r="E370" s="143" t="s">
        <v>1063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1956</v>
      </c>
      <c r="B371" s="143" t="s">
        <v>1957</v>
      </c>
      <c r="C371" s="143" t="s">
        <v>1958</v>
      </c>
      <c r="D371" s="143" t="s">
        <v>1062</v>
      </c>
      <c r="E371" s="143" t="s">
        <v>1063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1959</v>
      </c>
      <c r="B372" s="143" t="s">
        <v>1960</v>
      </c>
      <c r="C372" s="143" t="s">
        <v>1016</v>
      </c>
      <c r="D372" s="143" t="s">
        <v>1062</v>
      </c>
      <c r="E372" s="143" t="s">
        <v>1063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1961</v>
      </c>
      <c r="B373" s="143" t="s">
        <v>1962</v>
      </c>
      <c r="C373" s="143" t="s">
        <v>1963</v>
      </c>
      <c r="D373" s="143" t="s">
        <v>1062</v>
      </c>
      <c r="E373" s="143" t="s">
        <v>1063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1470</v>
      </c>
      <c r="B374" s="143" t="s">
        <v>1471</v>
      </c>
      <c r="C374" s="143" t="s">
        <v>1472</v>
      </c>
      <c r="D374" s="143" t="s">
        <v>1062</v>
      </c>
      <c r="E374" s="143" t="s">
        <v>1063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1964</v>
      </c>
      <c r="B375" s="143" t="s">
        <v>1965</v>
      </c>
      <c r="C375" s="143" t="s">
        <v>1966</v>
      </c>
      <c r="D375" s="143" t="s">
        <v>1062</v>
      </c>
      <c r="E375" s="143" t="s">
        <v>1063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1479</v>
      </c>
      <c r="B376" s="143" t="s">
        <v>1480</v>
      </c>
      <c r="C376" s="143" t="s">
        <v>1481</v>
      </c>
      <c r="D376" s="143" t="s">
        <v>1062</v>
      </c>
      <c r="E376" s="143" t="s">
        <v>1063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1967</v>
      </c>
      <c r="B377" s="143" t="s">
        <v>1968</v>
      </c>
      <c r="C377" s="143" t="s">
        <v>1969</v>
      </c>
      <c r="D377" s="143" t="s">
        <v>1062</v>
      </c>
      <c r="E377" s="143" t="s">
        <v>1063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1970</v>
      </c>
      <c r="B378" s="143" t="s">
        <v>1971</v>
      </c>
      <c r="C378" s="143" t="s">
        <v>854</v>
      </c>
      <c r="D378" s="143" t="s">
        <v>1062</v>
      </c>
      <c r="E378" s="143" t="s">
        <v>1063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1972</v>
      </c>
      <c r="B379" s="143" t="s">
        <v>1973</v>
      </c>
      <c r="C379" s="143" t="s">
        <v>1974</v>
      </c>
      <c r="D379" s="143" t="s">
        <v>1062</v>
      </c>
      <c r="E379" s="143" t="s">
        <v>1063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1975</v>
      </c>
      <c r="B380" s="143" t="s">
        <v>1976</v>
      </c>
      <c r="C380" s="143" t="s">
        <v>893</v>
      </c>
      <c r="D380" s="143" t="s">
        <v>1062</v>
      </c>
      <c r="E380" s="143" t="s">
        <v>1063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1977</v>
      </c>
      <c r="B381" s="143" t="s">
        <v>1978</v>
      </c>
      <c r="C381" s="143" t="s">
        <v>1979</v>
      </c>
      <c r="D381" s="143" t="s">
        <v>1062</v>
      </c>
      <c r="E381" s="143" t="s">
        <v>1063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1980</v>
      </c>
      <c r="B382" s="143" t="s">
        <v>1981</v>
      </c>
      <c r="C382" s="143" t="s">
        <v>689</v>
      </c>
      <c r="D382" s="143" t="s">
        <v>1062</v>
      </c>
      <c r="E382" s="143" t="s">
        <v>1063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1982</v>
      </c>
      <c r="B383" s="143" t="s">
        <v>1983</v>
      </c>
      <c r="C383" s="143" t="s">
        <v>354</v>
      </c>
      <c r="D383" s="143" t="s">
        <v>1062</v>
      </c>
      <c r="E383" s="143" t="s">
        <v>1063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1984</v>
      </c>
      <c r="B384" s="143" t="s">
        <v>1985</v>
      </c>
      <c r="C384" s="143" t="s">
        <v>1986</v>
      </c>
      <c r="D384" s="143" t="s">
        <v>1062</v>
      </c>
      <c r="E384" s="143" t="s">
        <v>1063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1987</v>
      </c>
      <c r="B385" s="143" t="s">
        <v>1988</v>
      </c>
      <c r="C385" s="143" t="s">
        <v>1989</v>
      </c>
      <c r="D385" s="143" t="s">
        <v>1062</v>
      </c>
      <c r="E385" s="143" t="s">
        <v>1063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1990</v>
      </c>
      <c r="B386" s="143" t="s">
        <v>1991</v>
      </c>
      <c r="C386" s="143" t="s">
        <v>1992</v>
      </c>
      <c r="D386" s="143" t="s">
        <v>1062</v>
      </c>
      <c r="E386" s="143" t="s">
        <v>1063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1993</v>
      </c>
      <c r="B387" s="143" t="s">
        <v>1994</v>
      </c>
      <c r="C387" s="143" t="s">
        <v>1905</v>
      </c>
      <c r="D387" s="143" t="s">
        <v>1062</v>
      </c>
      <c r="E387" s="143" t="s">
        <v>1063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1995</v>
      </c>
      <c r="B388" s="143" t="s">
        <v>1996</v>
      </c>
      <c r="C388" s="143" t="s">
        <v>1997</v>
      </c>
      <c r="D388" s="143" t="s">
        <v>1062</v>
      </c>
      <c r="E388" s="143" t="s">
        <v>1063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1998</v>
      </c>
      <c r="B389" s="143" t="s">
        <v>1999</v>
      </c>
      <c r="C389" s="143" t="s">
        <v>1945</v>
      </c>
      <c r="D389" s="143" t="s">
        <v>1062</v>
      </c>
      <c r="E389" s="143" t="s">
        <v>1063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2000</v>
      </c>
      <c r="B390" s="143" t="s">
        <v>2001</v>
      </c>
      <c r="C390" s="143" t="s">
        <v>351</v>
      </c>
      <c r="D390" s="143" t="s">
        <v>1062</v>
      </c>
      <c r="E390" s="143" t="s">
        <v>1063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2002</v>
      </c>
      <c r="B391" s="143" t="s">
        <v>2003</v>
      </c>
      <c r="C391" s="143" t="s">
        <v>727</v>
      </c>
      <c r="D391" s="143" t="s">
        <v>1062</v>
      </c>
      <c r="E391" s="143" t="s">
        <v>1063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2004</v>
      </c>
      <c r="B392" s="143" t="s">
        <v>2005</v>
      </c>
      <c r="C392" s="143" t="s">
        <v>2006</v>
      </c>
      <c r="D392" s="143" t="s">
        <v>1062</v>
      </c>
      <c r="E392" s="143" t="s">
        <v>1063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2007</v>
      </c>
      <c r="B393" s="143" t="s">
        <v>2008</v>
      </c>
      <c r="C393" s="143" t="s">
        <v>796</v>
      </c>
      <c r="D393" s="143" t="s">
        <v>1062</v>
      </c>
      <c r="E393" s="143" t="s">
        <v>1063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2009</v>
      </c>
      <c r="B394" s="143" t="s">
        <v>2010</v>
      </c>
      <c r="C394" s="143" t="s">
        <v>2011</v>
      </c>
      <c r="D394" s="143" t="s">
        <v>1062</v>
      </c>
      <c r="E394" s="143" t="s">
        <v>1063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2012</v>
      </c>
      <c r="B395" s="143" t="s">
        <v>2013</v>
      </c>
      <c r="C395" s="143" t="s">
        <v>2014</v>
      </c>
      <c r="D395" s="143" t="s">
        <v>1062</v>
      </c>
      <c r="E395" s="143" t="s">
        <v>1063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2015</v>
      </c>
      <c r="B396" s="143" t="s">
        <v>2016</v>
      </c>
      <c r="C396" s="143" t="s">
        <v>573</v>
      </c>
      <c r="D396" s="143" t="s">
        <v>1062</v>
      </c>
      <c r="E396" s="143" t="s">
        <v>1063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2017</v>
      </c>
      <c r="B397" s="143" t="s">
        <v>2018</v>
      </c>
      <c r="C397" s="143" t="s">
        <v>626</v>
      </c>
      <c r="D397" s="143" t="s">
        <v>1062</v>
      </c>
      <c r="E397" s="143" t="s">
        <v>1063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2019</v>
      </c>
      <c r="B398" s="143" t="s">
        <v>2020</v>
      </c>
      <c r="C398" s="143" t="s">
        <v>830</v>
      </c>
      <c r="D398" s="143" t="s">
        <v>1062</v>
      </c>
      <c r="E398" s="143" t="s">
        <v>1063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2021</v>
      </c>
      <c r="B399" s="143" t="s">
        <v>2022</v>
      </c>
      <c r="C399" s="143" t="s">
        <v>377</v>
      </c>
      <c r="D399" s="143" t="s">
        <v>1062</v>
      </c>
      <c r="E399" s="143" t="s">
        <v>1063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2023</v>
      </c>
      <c r="B400" s="143" t="s">
        <v>2024</v>
      </c>
      <c r="C400" s="143" t="s">
        <v>606</v>
      </c>
      <c r="D400" s="143" t="s">
        <v>1062</v>
      </c>
      <c r="E400" s="143" t="s">
        <v>1063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2025</v>
      </c>
      <c r="B401" s="143" t="s">
        <v>2026</v>
      </c>
      <c r="C401" s="143" t="s">
        <v>2027</v>
      </c>
      <c r="D401" s="143" t="s">
        <v>1062</v>
      </c>
      <c r="E401" s="143" t="s">
        <v>1063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2028</v>
      </c>
      <c r="B402" s="143" t="s">
        <v>2029</v>
      </c>
      <c r="C402" s="143" t="s">
        <v>2030</v>
      </c>
      <c r="D402" s="143" t="s">
        <v>1062</v>
      </c>
      <c r="E402" s="143" t="s">
        <v>1063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2031</v>
      </c>
      <c r="B403" s="143" t="s">
        <v>2032</v>
      </c>
      <c r="C403" s="143" t="s">
        <v>2033</v>
      </c>
      <c r="D403" s="143" t="s">
        <v>1062</v>
      </c>
      <c r="E403" s="143" t="s">
        <v>1063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2034</v>
      </c>
      <c r="B404" s="143" t="s">
        <v>2035</v>
      </c>
      <c r="C404" s="143" t="s">
        <v>343</v>
      </c>
      <c r="D404" s="143" t="s">
        <v>1062</v>
      </c>
      <c r="E404" s="143" t="s">
        <v>1063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2036</v>
      </c>
      <c r="B405" s="143" t="s">
        <v>2037</v>
      </c>
      <c r="C405" s="143" t="s">
        <v>2038</v>
      </c>
      <c r="D405" s="143" t="s">
        <v>1062</v>
      </c>
      <c r="E405" s="143" t="s">
        <v>1063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2039</v>
      </c>
      <c r="B406" s="143" t="s">
        <v>2040</v>
      </c>
      <c r="C406" s="143" t="s">
        <v>2041</v>
      </c>
      <c r="D406" s="143" t="s">
        <v>1062</v>
      </c>
      <c r="E406" s="143" t="s">
        <v>1063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2042</v>
      </c>
      <c r="B407" s="143" t="s">
        <v>2043</v>
      </c>
      <c r="C407" s="143" t="s">
        <v>396</v>
      </c>
      <c r="D407" s="143" t="s">
        <v>1062</v>
      </c>
      <c r="E407" s="143" t="s">
        <v>1063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2044</v>
      </c>
      <c r="B408" s="143" t="s">
        <v>2045</v>
      </c>
      <c r="C408" s="143" t="s">
        <v>360</v>
      </c>
      <c r="D408" s="143" t="s">
        <v>1062</v>
      </c>
      <c r="E408" s="143" t="s">
        <v>1063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2046</v>
      </c>
      <c r="B409" s="143" t="s">
        <v>2047</v>
      </c>
      <c r="C409" s="143" t="s">
        <v>595</v>
      </c>
      <c r="D409" s="143" t="s">
        <v>1062</v>
      </c>
      <c r="E409" s="143" t="s">
        <v>1063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2048</v>
      </c>
      <c r="B410" s="143" t="s">
        <v>2049</v>
      </c>
      <c r="C410" s="143" t="s">
        <v>362</v>
      </c>
      <c r="D410" s="143" t="s">
        <v>1062</v>
      </c>
      <c r="E410" s="143" t="s">
        <v>1063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2050</v>
      </c>
      <c r="B411" s="143" t="s">
        <v>2051</v>
      </c>
      <c r="C411" s="143" t="s">
        <v>2052</v>
      </c>
      <c r="D411" s="143" t="s">
        <v>1062</v>
      </c>
      <c r="E411" s="143" t="s">
        <v>1063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2053</v>
      </c>
      <c r="B412" s="143" t="s">
        <v>2054</v>
      </c>
      <c r="C412" s="143" t="s">
        <v>652</v>
      </c>
      <c r="D412" s="143" t="s">
        <v>1062</v>
      </c>
      <c r="E412" s="143" t="s">
        <v>1063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2053</v>
      </c>
      <c r="B413" s="143" t="s">
        <v>2054</v>
      </c>
      <c r="C413" s="143" t="s">
        <v>652</v>
      </c>
      <c r="D413" s="143" t="s">
        <v>1062</v>
      </c>
      <c r="E413" s="143" t="s">
        <v>1169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2055</v>
      </c>
      <c r="B414" s="143" t="s">
        <v>2056</v>
      </c>
      <c r="C414" s="143" t="s">
        <v>346</v>
      </c>
      <c r="D414" s="143" t="s">
        <v>1062</v>
      </c>
      <c r="E414" s="143" t="s">
        <v>1063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2057</v>
      </c>
      <c r="B415" s="143" t="s">
        <v>2058</v>
      </c>
      <c r="C415" s="143" t="s">
        <v>563</v>
      </c>
      <c r="D415" s="143" t="s">
        <v>1062</v>
      </c>
      <c r="E415" s="143" t="s">
        <v>1063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2059</v>
      </c>
      <c r="B416" s="143" t="s">
        <v>2060</v>
      </c>
      <c r="C416" s="143" t="s">
        <v>2061</v>
      </c>
      <c r="D416" s="143" t="s">
        <v>1062</v>
      </c>
      <c r="E416" s="143" t="s">
        <v>1063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2062</v>
      </c>
      <c r="B417" s="143" t="s">
        <v>2063</v>
      </c>
      <c r="C417" s="143" t="s">
        <v>2064</v>
      </c>
      <c r="D417" s="143" t="s">
        <v>1062</v>
      </c>
      <c r="E417" s="143" t="s">
        <v>1063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2065</v>
      </c>
      <c r="B418" s="143" t="s">
        <v>2066</v>
      </c>
      <c r="C418" s="143" t="s">
        <v>603</v>
      </c>
      <c r="D418" s="143" t="s">
        <v>1062</v>
      </c>
      <c r="E418" s="143" t="s">
        <v>1063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2067</v>
      </c>
      <c r="B419" s="143" t="s">
        <v>2068</v>
      </c>
      <c r="C419" s="143" t="s">
        <v>2069</v>
      </c>
      <c r="D419" s="143" t="s">
        <v>1062</v>
      </c>
      <c r="E419" s="143" t="s">
        <v>1063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2070</v>
      </c>
      <c r="B420" s="143" t="s">
        <v>2071</v>
      </c>
      <c r="C420" s="143" t="s">
        <v>2072</v>
      </c>
      <c r="D420" s="143" t="s">
        <v>1062</v>
      </c>
      <c r="E420" s="143" t="s">
        <v>1063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2073</v>
      </c>
      <c r="B421" s="143" t="s">
        <v>2074</v>
      </c>
      <c r="C421" s="143" t="s">
        <v>771</v>
      </c>
      <c r="D421" s="143" t="s">
        <v>1062</v>
      </c>
      <c r="E421" s="143" t="s">
        <v>1063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2075</v>
      </c>
      <c r="B422" s="143" t="s">
        <v>2076</v>
      </c>
      <c r="C422" s="143" t="s">
        <v>2077</v>
      </c>
      <c r="D422" s="143" t="s">
        <v>1062</v>
      </c>
      <c r="E422" s="143" t="s">
        <v>1063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2078</v>
      </c>
      <c r="B423" s="143" t="s">
        <v>2079</v>
      </c>
      <c r="C423" s="143" t="s">
        <v>869</v>
      </c>
      <c r="D423" s="143" t="s">
        <v>1062</v>
      </c>
      <c r="E423" s="143" t="s">
        <v>1063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2080</v>
      </c>
      <c r="B424" s="143" t="s">
        <v>2081</v>
      </c>
      <c r="C424" s="143" t="s">
        <v>563</v>
      </c>
      <c r="D424" s="143" t="s">
        <v>1062</v>
      </c>
      <c r="E424" s="143" t="s">
        <v>1063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2082</v>
      </c>
      <c r="B425" s="143" t="s">
        <v>2083</v>
      </c>
      <c r="C425" s="143" t="s">
        <v>2084</v>
      </c>
      <c r="D425" s="143" t="s">
        <v>1062</v>
      </c>
      <c r="E425" s="143" t="s">
        <v>1063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2085</v>
      </c>
      <c r="B426" s="143" t="s">
        <v>2086</v>
      </c>
      <c r="C426" s="143" t="s">
        <v>758</v>
      </c>
      <c r="D426" s="143" t="s">
        <v>1062</v>
      </c>
      <c r="E426" s="143" t="s">
        <v>1063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1829</v>
      </c>
      <c r="B427" s="143" t="s">
        <v>1830</v>
      </c>
      <c r="C427" s="143" t="s">
        <v>555</v>
      </c>
      <c r="D427" s="143" t="s">
        <v>1062</v>
      </c>
      <c r="E427" s="143" t="s">
        <v>1063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2087</v>
      </c>
      <c r="B428" s="143" t="s">
        <v>2088</v>
      </c>
      <c r="C428" s="143" t="s">
        <v>637</v>
      </c>
      <c r="D428" s="143" t="s">
        <v>1062</v>
      </c>
      <c r="E428" s="143" t="s">
        <v>1063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2087</v>
      </c>
      <c r="B429" s="143" t="s">
        <v>2088</v>
      </c>
      <c r="C429" s="143" t="s">
        <v>637</v>
      </c>
      <c r="D429" s="143" t="s">
        <v>1062</v>
      </c>
      <c r="E429" s="143" t="s">
        <v>1169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2089</v>
      </c>
      <c r="B430" s="143" t="s">
        <v>2090</v>
      </c>
      <c r="C430" s="143" t="s">
        <v>2091</v>
      </c>
      <c r="D430" s="143" t="s">
        <v>1062</v>
      </c>
      <c r="E430" s="143" t="s">
        <v>1063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2092</v>
      </c>
      <c r="B431" s="143" t="s">
        <v>2093</v>
      </c>
      <c r="C431" s="143" t="s">
        <v>111</v>
      </c>
      <c r="D431" s="143" t="s">
        <v>1062</v>
      </c>
      <c r="E431" s="143" t="s">
        <v>1063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2094</v>
      </c>
      <c r="B432" s="143" t="s">
        <v>2095</v>
      </c>
      <c r="C432" s="143" t="s">
        <v>163</v>
      </c>
      <c r="D432" s="143" t="s">
        <v>1062</v>
      </c>
      <c r="E432" s="143" t="s">
        <v>1063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2096</v>
      </c>
      <c r="B433" s="143" t="s">
        <v>2097</v>
      </c>
      <c r="C433" s="143" t="s">
        <v>256</v>
      </c>
      <c r="D433" s="143" t="s">
        <v>1062</v>
      </c>
      <c r="E433" s="143" t="s">
        <v>1063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2098</v>
      </c>
      <c r="B434" s="143" t="s">
        <v>2099</v>
      </c>
      <c r="C434" s="143" t="s">
        <v>2091</v>
      </c>
      <c r="D434" s="143" t="s">
        <v>1062</v>
      </c>
      <c r="E434" s="143" t="s">
        <v>1063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2100</v>
      </c>
      <c r="B435" s="143" t="s">
        <v>2101</v>
      </c>
      <c r="C435" s="143" t="s">
        <v>2102</v>
      </c>
      <c r="D435" s="143" t="s">
        <v>1062</v>
      </c>
      <c r="E435" s="143" t="s">
        <v>1063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2103</v>
      </c>
      <c r="B436" s="143" t="s">
        <v>2104</v>
      </c>
      <c r="C436" s="143" t="s">
        <v>1619</v>
      </c>
      <c r="D436" s="143" t="s">
        <v>1062</v>
      </c>
      <c r="E436" s="143" t="s">
        <v>1063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2105</v>
      </c>
      <c r="B437" s="143" t="s">
        <v>2106</v>
      </c>
      <c r="C437" s="143" t="s">
        <v>758</v>
      </c>
      <c r="D437" s="143" t="s">
        <v>1062</v>
      </c>
      <c r="E437" s="143" t="s">
        <v>1063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3100</v>
      </c>
      <c r="B438" s="143" t="s">
        <v>3101</v>
      </c>
      <c r="C438" s="143" t="s">
        <v>696</v>
      </c>
      <c r="D438" s="143" t="s">
        <v>1062</v>
      </c>
      <c r="E438" s="143" t="s">
        <v>1063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2107</v>
      </c>
      <c r="B439" s="143" t="s">
        <v>2108</v>
      </c>
      <c r="C439" s="143" t="s">
        <v>686</v>
      </c>
      <c r="D439" s="143" t="s">
        <v>1062</v>
      </c>
      <c r="E439" s="143" t="s">
        <v>1063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3102</v>
      </c>
      <c r="B440" s="143" t="s">
        <v>3103</v>
      </c>
      <c r="C440" s="143" t="s">
        <v>640</v>
      </c>
      <c r="D440" s="143" t="s">
        <v>1062</v>
      </c>
      <c r="E440" s="143" t="s">
        <v>1063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2109</v>
      </c>
      <c r="B441" s="143" t="s">
        <v>2110</v>
      </c>
      <c r="C441" s="143" t="s">
        <v>875</v>
      </c>
      <c r="D441" s="143" t="s">
        <v>1062</v>
      </c>
      <c r="E441" s="143" t="s">
        <v>1063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2111</v>
      </c>
      <c r="B442" s="143" t="s">
        <v>2112</v>
      </c>
      <c r="C442" s="143" t="s">
        <v>645</v>
      </c>
      <c r="D442" s="143" t="s">
        <v>1062</v>
      </c>
      <c r="E442" s="143" t="s">
        <v>1063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2113</v>
      </c>
      <c r="B443" s="143" t="s">
        <v>2114</v>
      </c>
      <c r="C443" s="143" t="s">
        <v>1019</v>
      </c>
      <c r="D443" s="143" t="s">
        <v>1062</v>
      </c>
      <c r="E443" s="143" t="s">
        <v>1063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1614</v>
      </c>
      <c r="B444" s="143" t="s">
        <v>1615</v>
      </c>
      <c r="C444" s="143" t="s">
        <v>1616</v>
      </c>
      <c r="D444" s="143" t="s">
        <v>1062</v>
      </c>
      <c r="E444" s="143" t="s">
        <v>1063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2115</v>
      </c>
      <c r="B445" s="143" t="s">
        <v>2116</v>
      </c>
      <c r="C445" s="143" t="s">
        <v>618</v>
      </c>
      <c r="D445" s="143" t="s">
        <v>1062</v>
      </c>
      <c r="E445" s="143" t="s">
        <v>1063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2117</v>
      </c>
      <c r="B446" s="143" t="s">
        <v>2118</v>
      </c>
      <c r="C446" s="143" t="s">
        <v>507</v>
      </c>
      <c r="D446" s="143" t="s">
        <v>1062</v>
      </c>
      <c r="E446" s="143" t="s">
        <v>1063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2119</v>
      </c>
      <c r="B447" s="143" t="s">
        <v>2120</v>
      </c>
      <c r="C447" s="143" t="s">
        <v>1945</v>
      </c>
      <c r="D447" s="143" t="s">
        <v>1062</v>
      </c>
      <c r="E447" s="143" t="s">
        <v>1063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2121</v>
      </c>
      <c r="B448" s="143" t="s">
        <v>2122</v>
      </c>
      <c r="C448" s="143" t="s">
        <v>422</v>
      </c>
      <c r="D448" s="143" t="s">
        <v>1062</v>
      </c>
      <c r="E448" s="143" t="s">
        <v>1063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2123</v>
      </c>
      <c r="B449" s="143" t="s">
        <v>2124</v>
      </c>
      <c r="C449" s="143" t="s">
        <v>2125</v>
      </c>
      <c r="D449" s="143" t="s">
        <v>1062</v>
      </c>
      <c r="E449" s="143" t="s">
        <v>1063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2126</v>
      </c>
      <c r="B450" s="143" t="s">
        <v>2127</v>
      </c>
      <c r="C450" s="143" t="s">
        <v>2128</v>
      </c>
      <c r="D450" s="143" t="s">
        <v>1062</v>
      </c>
      <c r="E450" s="143" t="s">
        <v>1063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1884</v>
      </c>
      <c r="B451" s="143" t="s">
        <v>1885</v>
      </c>
      <c r="C451" s="143" t="s">
        <v>262</v>
      </c>
      <c r="D451" s="143" t="s">
        <v>1062</v>
      </c>
      <c r="E451" s="143" t="s">
        <v>1063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2129</v>
      </c>
      <c r="B452" s="143" t="s">
        <v>2130</v>
      </c>
      <c r="C452" s="143" t="s">
        <v>2131</v>
      </c>
      <c r="D452" s="143" t="s">
        <v>1062</v>
      </c>
      <c r="E452" s="143" t="s">
        <v>1063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2132</v>
      </c>
      <c r="B453" s="143" t="s">
        <v>2133</v>
      </c>
      <c r="C453" s="143" t="s">
        <v>437</v>
      </c>
      <c r="D453" s="143" t="s">
        <v>1062</v>
      </c>
      <c r="E453" s="143" t="s">
        <v>1063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2134</v>
      </c>
      <c r="B454" s="143" t="s">
        <v>2135</v>
      </c>
      <c r="C454" s="143" t="s">
        <v>2136</v>
      </c>
      <c r="D454" s="143" t="s">
        <v>1062</v>
      </c>
      <c r="E454" s="143" t="s">
        <v>1063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2137</v>
      </c>
      <c r="B455" s="143" t="s">
        <v>2138</v>
      </c>
      <c r="C455" s="143" t="s">
        <v>656</v>
      </c>
      <c r="D455" s="143" t="s">
        <v>1062</v>
      </c>
      <c r="E455" s="143" t="s">
        <v>1063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2137</v>
      </c>
      <c r="B456" s="143" t="s">
        <v>2138</v>
      </c>
      <c r="C456" s="143" t="s">
        <v>656</v>
      </c>
      <c r="D456" s="143" t="s">
        <v>1062</v>
      </c>
      <c r="E456" s="143" t="s">
        <v>1169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2139</v>
      </c>
      <c r="B457" s="143" t="s">
        <v>2140</v>
      </c>
      <c r="C457" s="143" t="s">
        <v>2141</v>
      </c>
      <c r="D457" s="143" t="s">
        <v>1062</v>
      </c>
      <c r="E457" s="143" t="s">
        <v>1063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2142</v>
      </c>
      <c r="B458" s="143" t="s">
        <v>2143</v>
      </c>
      <c r="C458" s="143" t="s">
        <v>2144</v>
      </c>
      <c r="D458" s="143" t="s">
        <v>1062</v>
      </c>
      <c r="E458" s="143" t="s">
        <v>1063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2145</v>
      </c>
      <c r="B459" s="143" t="s">
        <v>2146</v>
      </c>
      <c r="C459" s="143" t="s">
        <v>2147</v>
      </c>
      <c r="D459" s="143" t="s">
        <v>1062</v>
      </c>
      <c r="E459" s="143" t="s">
        <v>1063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2148</v>
      </c>
      <c r="B460" s="143" t="s">
        <v>2149</v>
      </c>
      <c r="C460" s="143" t="s">
        <v>2150</v>
      </c>
      <c r="D460" s="143" t="s">
        <v>1062</v>
      </c>
      <c r="E460" s="143" t="s">
        <v>1063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2151</v>
      </c>
      <c r="B461" s="143" t="s">
        <v>2152</v>
      </c>
      <c r="C461" s="143" t="s">
        <v>1298</v>
      </c>
      <c r="D461" s="143" t="s">
        <v>1062</v>
      </c>
      <c r="E461" s="143" t="s">
        <v>1063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2153</v>
      </c>
      <c r="B462" s="143" t="s">
        <v>2154</v>
      </c>
      <c r="C462" s="143" t="s">
        <v>606</v>
      </c>
      <c r="D462" s="143" t="s">
        <v>1062</v>
      </c>
      <c r="E462" s="143" t="s">
        <v>1063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2155</v>
      </c>
      <c r="B463" s="143" t="s">
        <v>2156</v>
      </c>
      <c r="C463" s="143" t="s">
        <v>2157</v>
      </c>
      <c r="D463" s="143" t="s">
        <v>1062</v>
      </c>
      <c r="E463" s="143" t="s">
        <v>1063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2158</v>
      </c>
      <c r="B464" s="143" t="s">
        <v>2159</v>
      </c>
      <c r="C464" s="143" t="s">
        <v>1945</v>
      </c>
      <c r="D464" s="143" t="s">
        <v>1062</v>
      </c>
      <c r="E464" s="143" t="s">
        <v>1063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2160</v>
      </c>
      <c r="B465" s="143" t="s">
        <v>2161</v>
      </c>
      <c r="C465" s="143" t="s">
        <v>364</v>
      </c>
      <c r="D465" s="143" t="s">
        <v>1062</v>
      </c>
      <c r="E465" s="143" t="s">
        <v>1063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2162</v>
      </c>
      <c r="B466" s="143" t="s">
        <v>2163</v>
      </c>
      <c r="C466" s="143" t="s">
        <v>2164</v>
      </c>
      <c r="D466" s="143" t="s">
        <v>1062</v>
      </c>
      <c r="E466" s="143" t="s">
        <v>1063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2165</v>
      </c>
      <c r="B467" s="143" t="s">
        <v>2166</v>
      </c>
      <c r="C467" s="143" t="s">
        <v>2167</v>
      </c>
      <c r="D467" s="143" t="s">
        <v>1062</v>
      </c>
      <c r="E467" s="143" t="s">
        <v>1063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2168</v>
      </c>
      <c r="B468" s="143" t="s">
        <v>2169</v>
      </c>
      <c r="C468" s="143" t="s">
        <v>418</v>
      </c>
      <c r="D468" s="143" t="s">
        <v>1062</v>
      </c>
      <c r="E468" s="143" t="s">
        <v>1063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2170</v>
      </c>
      <c r="B469" s="143" t="s">
        <v>2171</v>
      </c>
      <c r="C469" s="143" t="s">
        <v>563</v>
      </c>
      <c r="D469" s="143" t="s">
        <v>1062</v>
      </c>
      <c r="E469" s="143" t="s">
        <v>1063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2172</v>
      </c>
      <c r="B470" s="143" t="s">
        <v>2173</v>
      </c>
      <c r="C470" s="143" t="s">
        <v>841</v>
      </c>
      <c r="D470" s="143" t="s">
        <v>1062</v>
      </c>
      <c r="E470" s="143" t="s">
        <v>1063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2174</v>
      </c>
      <c r="B471" s="143" t="s">
        <v>2175</v>
      </c>
      <c r="C471" s="143" t="s">
        <v>2176</v>
      </c>
      <c r="D471" s="143" t="s">
        <v>1062</v>
      </c>
      <c r="E471" s="143" t="s">
        <v>1063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2177</v>
      </c>
      <c r="B472" s="143" t="s">
        <v>2178</v>
      </c>
      <c r="C472" s="143" t="s">
        <v>2179</v>
      </c>
      <c r="D472" s="143" t="s">
        <v>1062</v>
      </c>
      <c r="E472" s="143" t="s">
        <v>1063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2180</v>
      </c>
      <c r="B473" s="143" t="s">
        <v>2181</v>
      </c>
      <c r="C473" s="143" t="s">
        <v>2182</v>
      </c>
      <c r="D473" s="143" t="s">
        <v>1062</v>
      </c>
      <c r="E473" s="143" t="s">
        <v>1063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2183</v>
      </c>
      <c r="B474" s="143" t="s">
        <v>2184</v>
      </c>
      <c r="C474" s="143" t="s">
        <v>2185</v>
      </c>
      <c r="D474" s="143" t="s">
        <v>1062</v>
      </c>
      <c r="E474" s="143" t="s">
        <v>1063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2186</v>
      </c>
      <c r="B475" s="143" t="s">
        <v>2187</v>
      </c>
      <c r="C475" s="143" t="s">
        <v>603</v>
      </c>
      <c r="D475" s="143" t="s">
        <v>1062</v>
      </c>
      <c r="E475" s="143" t="s">
        <v>1063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2188</v>
      </c>
      <c r="B476" s="143" t="s">
        <v>2189</v>
      </c>
      <c r="C476" s="143" t="s">
        <v>2190</v>
      </c>
      <c r="D476" s="143" t="s">
        <v>1062</v>
      </c>
      <c r="E476" s="143" t="s">
        <v>1063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3104</v>
      </c>
      <c r="B477" s="143" t="s">
        <v>3105</v>
      </c>
      <c r="C477" s="143" t="s">
        <v>686</v>
      </c>
      <c r="D477" s="143" t="s">
        <v>1062</v>
      </c>
      <c r="E477" s="143" t="s">
        <v>1063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2191</v>
      </c>
      <c r="B478" s="143" t="s">
        <v>2192</v>
      </c>
      <c r="C478" s="143" t="s">
        <v>2193</v>
      </c>
      <c r="D478" s="143" t="s">
        <v>1062</v>
      </c>
      <c r="E478" s="143" t="s">
        <v>1063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2194</v>
      </c>
      <c r="B479" s="143" t="s">
        <v>2195</v>
      </c>
      <c r="C479" s="143" t="s">
        <v>2196</v>
      </c>
      <c r="D479" s="143" t="s">
        <v>1062</v>
      </c>
      <c r="E479" s="143" t="s">
        <v>1063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2197</v>
      </c>
      <c r="B480" s="143" t="s">
        <v>2198</v>
      </c>
      <c r="C480" s="143" t="s">
        <v>2199</v>
      </c>
      <c r="D480" s="143" t="s">
        <v>1062</v>
      </c>
      <c r="E480" s="143" t="s">
        <v>1063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2200</v>
      </c>
      <c r="B481" s="143" t="s">
        <v>2201</v>
      </c>
      <c r="C481" s="143" t="s">
        <v>799</v>
      </c>
      <c r="D481" s="143" t="s">
        <v>1062</v>
      </c>
      <c r="E481" s="143" t="s">
        <v>1063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2202</v>
      </c>
      <c r="B482" s="143" t="s">
        <v>2203</v>
      </c>
      <c r="C482" s="143" t="s">
        <v>2204</v>
      </c>
      <c r="D482" s="143" t="s">
        <v>1062</v>
      </c>
      <c r="E482" s="143" t="s">
        <v>1063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2205</v>
      </c>
      <c r="B483" s="143" t="s">
        <v>2206</v>
      </c>
      <c r="C483" s="143" t="s">
        <v>259</v>
      </c>
      <c r="D483" s="143" t="s">
        <v>1062</v>
      </c>
      <c r="E483" s="143" t="s">
        <v>1063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2207</v>
      </c>
      <c r="B484" s="143" t="s">
        <v>2208</v>
      </c>
      <c r="C484" s="143" t="s">
        <v>2209</v>
      </c>
      <c r="D484" s="143" t="s">
        <v>1062</v>
      </c>
      <c r="E484" s="143" t="s">
        <v>1063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2210</v>
      </c>
      <c r="B485" s="143" t="s">
        <v>2211</v>
      </c>
      <c r="C485" s="143" t="s">
        <v>2212</v>
      </c>
      <c r="D485" s="143" t="s">
        <v>1062</v>
      </c>
      <c r="E485" s="143" t="s">
        <v>1063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2213</v>
      </c>
      <c r="B486" s="143" t="s">
        <v>2214</v>
      </c>
      <c r="C486" s="143" t="s">
        <v>1905</v>
      </c>
      <c r="D486" s="143" t="s">
        <v>1062</v>
      </c>
      <c r="E486" s="143" t="s">
        <v>1063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1690</v>
      </c>
      <c r="B487" s="143" t="s">
        <v>1691</v>
      </c>
      <c r="C487" s="143" t="s">
        <v>1692</v>
      </c>
      <c r="D487" s="143" t="s">
        <v>1062</v>
      </c>
      <c r="E487" s="143" t="s">
        <v>1063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3106</v>
      </c>
      <c r="B488" s="143" t="s">
        <v>3107</v>
      </c>
      <c r="C488" s="143" t="s">
        <v>3108</v>
      </c>
      <c r="D488" s="143" t="s">
        <v>1062</v>
      </c>
      <c r="E488" s="143" t="s">
        <v>1063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2215</v>
      </c>
      <c r="B489" s="143" t="s">
        <v>2216</v>
      </c>
      <c r="C489" s="143" t="s">
        <v>2217</v>
      </c>
      <c r="D489" s="143" t="s">
        <v>1062</v>
      </c>
      <c r="E489" s="143" t="s">
        <v>1063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2218</v>
      </c>
      <c r="B490" s="143" t="s">
        <v>2219</v>
      </c>
      <c r="C490" s="143" t="s">
        <v>2220</v>
      </c>
      <c r="D490" s="143" t="s">
        <v>1062</v>
      </c>
      <c r="E490" s="143" t="s">
        <v>1063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2221</v>
      </c>
      <c r="B491" s="143" t="s">
        <v>2222</v>
      </c>
      <c r="C491" s="143" t="s">
        <v>136</v>
      </c>
      <c r="D491" s="143" t="s">
        <v>1062</v>
      </c>
      <c r="E491" s="143" t="s">
        <v>1063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2223</v>
      </c>
      <c r="B492" s="143" t="s">
        <v>2224</v>
      </c>
      <c r="C492" s="143" t="s">
        <v>487</v>
      </c>
      <c r="D492" s="143" t="s">
        <v>1062</v>
      </c>
      <c r="E492" s="143" t="s">
        <v>1063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2225</v>
      </c>
      <c r="B493" s="143" t="s">
        <v>2226</v>
      </c>
      <c r="C493" s="143" t="s">
        <v>2227</v>
      </c>
      <c r="D493" s="143" t="s">
        <v>1062</v>
      </c>
      <c r="E493" s="143" t="s">
        <v>1063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2228</v>
      </c>
      <c r="B494" s="143" t="s">
        <v>2229</v>
      </c>
      <c r="C494" s="143" t="s">
        <v>490</v>
      </c>
      <c r="D494" s="143" t="s">
        <v>1062</v>
      </c>
      <c r="E494" s="143" t="s">
        <v>1063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2230</v>
      </c>
      <c r="B495" s="143" t="s">
        <v>2231</v>
      </c>
      <c r="C495" s="143" t="s">
        <v>2232</v>
      </c>
      <c r="D495" s="143" t="s">
        <v>1062</v>
      </c>
      <c r="E495" s="143" t="s">
        <v>1063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2233</v>
      </c>
      <c r="B496" s="143" t="s">
        <v>2234</v>
      </c>
      <c r="C496" s="143" t="s">
        <v>2235</v>
      </c>
      <c r="D496" s="143" t="s">
        <v>1062</v>
      </c>
      <c r="E496" s="143" t="s">
        <v>1063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2236</v>
      </c>
      <c r="B497" s="143" t="s">
        <v>2237</v>
      </c>
      <c r="C497" s="143" t="s">
        <v>918</v>
      </c>
      <c r="D497" s="143" t="s">
        <v>1062</v>
      </c>
      <c r="E497" s="143" t="s">
        <v>1063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1704</v>
      </c>
      <c r="B498" s="143" t="s">
        <v>1705</v>
      </c>
      <c r="C498" s="143" t="s">
        <v>1706</v>
      </c>
      <c r="D498" s="143" t="s">
        <v>1062</v>
      </c>
      <c r="E498" s="143" t="s">
        <v>1063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2238</v>
      </c>
      <c r="B499" s="143" t="s">
        <v>2239</v>
      </c>
      <c r="C499" s="143" t="s">
        <v>496</v>
      </c>
      <c r="D499" s="143" t="s">
        <v>1062</v>
      </c>
      <c r="E499" s="143" t="s">
        <v>1063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2240</v>
      </c>
      <c r="B500" s="143" t="s">
        <v>2241</v>
      </c>
      <c r="C500" s="143" t="s">
        <v>2242</v>
      </c>
      <c r="D500" s="143" t="s">
        <v>1062</v>
      </c>
      <c r="E500" s="143" t="s">
        <v>1063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2243</v>
      </c>
      <c r="B501" s="143" t="s">
        <v>2244</v>
      </c>
      <c r="C501" s="143" t="s">
        <v>736</v>
      </c>
      <c r="D501" s="143" t="s">
        <v>1062</v>
      </c>
      <c r="E501" s="143" t="s">
        <v>1063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3109</v>
      </c>
      <c r="B502" s="143" t="s">
        <v>3110</v>
      </c>
      <c r="C502" s="143" t="s">
        <v>170</v>
      </c>
      <c r="D502" s="143" t="s">
        <v>1062</v>
      </c>
      <c r="E502" s="143" t="s">
        <v>1063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2245</v>
      </c>
      <c r="B503" s="143" t="s">
        <v>2246</v>
      </c>
      <c r="C503" s="143" t="s">
        <v>177</v>
      </c>
      <c r="D503" s="143" t="s">
        <v>1062</v>
      </c>
      <c r="E503" s="143" t="s">
        <v>1063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2247</v>
      </c>
      <c r="B504" s="143" t="s">
        <v>2248</v>
      </c>
      <c r="C504" s="143" t="s">
        <v>2196</v>
      </c>
      <c r="D504" s="143" t="s">
        <v>1062</v>
      </c>
      <c r="E504" s="143" t="s">
        <v>1063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2249</v>
      </c>
      <c r="B505" s="143" t="s">
        <v>2250</v>
      </c>
      <c r="C505" s="143" t="s">
        <v>2251</v>
      </c>
      <c r="D505" s="143" t="s">
        <v>1062</v>
      </c>
      <c r="E505" s="143" t="s">
        <v>1063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2252</v>
      </c>
      <c r="B506" s="143" t="s">
        <v>2253</v>
      </c>
      <c r="C506" s="143" t="s">
        <v>1945</v>
      </c>
      <c r="D506" s="143" t="s">
        <v>1062</v>
      </c>
      <c r="E506" s="143" t="s">
        <v>1063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2254</v>
      </c>
      <c r="B507" s="143" t="s">
        <v>2255</v>
      </c>
      <c r="C507" s="143" t="s">
        <v>251</v>
      </c>
      <c r="D507" s="143" t="s">
        <v>1062</v>
      </c>
      <c r="E507" s="143" t="s">
        <v>1063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2256</v>
      </c>
      <c r="B508" s="143" t="s">
        <v>2257</v>
      </c>
      <c r="C508" s="143" t="s">
        <v>775</v>
      </c>
      <c r="D508" s="143" t="s">
        <v>1062</v>
      </c>
      <c r="E508" s="143" t="s">
        <v>1063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2258</v>
      </c>
      <c r="B509" s="143" t="s">
        <v>2259</v>
      </c>
      <c r="C509" s="143" t="s">
        <v>2260</v>
      </c>
      <c r="D509" s="143" t="s">
        <v>1062</v>
      </c>
      <c r="E509" s="143" t="s">
        <v>1063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2261</v>
      </c>
      <c r="B510" s="143" t="s">
        <v>2262</v>
      </c>
      <c r="C510" s="143" t="s">
        <v>2263</v>
      </c>
      <c r="D510" s="143" t="s">
        <v>1062</v>
      </c>
      <c r="E510" s="143" t="s">
        <v>1063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2264</v>
      </c>
      <c r="B511" s="143" t="s">
        <v>2265</v>
      </c>
      <c r="C511" s="143" t="s">
        <v>989</v>
      </c>
      <c r="D511" s="143" t="s">
        <v>1062</v>
      </c>
      <c r="E511" s="143" t="s">
        <v>1063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2266</v>
      </c>
      <c r="B512" s="143" t="s">
        <v>2267</v>
      </c>
      <c r="C512" s="143" t="s">
        <v>2268</v>
      </c>
      <c r="D512" s="143" t="s">
        <v>1062</v>
      </c>
      <c r="E512" s="143" t="s">
        <v>1063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2269</v>
      </c>
      <c r="B513" s="143" t="s">
        <v>2270</v>
      </c>
      <c r="C513" s="143" t="s">
        <v>2271</v>
      </c>
      <c r="D513" s="143" t="s">
        <v>1062</v>
      </c>
      <c r="E513" s="143" t="s">
        <v>1063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2272</v>
      </c>
      <c r="B514" s="143" t="s">
        <v>2273</v>
      </c>
      <c r="C514" s="143" t="s">
        <v>2274</v>
      </c>
      <c r="D514" s="143" t="s">
        <v>1062</v>
      </c>
      <c r="E514" s="143" t="s">
        <v>1063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2275</v>
      </c>
      <c r="B515" t="s">
        <v>2276</v>
      </c>
      <c r="C515" t="s">
        <v>731</v>
      </c>
      <c r="D515" t="s">
        <v>1062</v>
      </c>
      <c r="E515" t="s">
        <v>1063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2277</v>
      </c>
      <c r="B516" t="s">
        <v>2278</v>
      </c>
      <c r="C516" t="s">
        <v>2279</v>
      </c>
      <c r="D516" t="s">
        <v>1062</v>
      </c>
      <c r="E516" t="s">
        <v>1063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2280</v>
      </c>
      <c r="B517" t="s">
        <v>2281</v>
      </c>
      <c r="C517" t="s">
        <v>2282</v>
      </c>
      <c r="D517" t="s">
        <v>1062</v>
      </c>
      <c r="E517" t="s">
        <v>1063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2283</v>
      </c>
      <c r="B518" t="s">
        <v>2284</v>
      </c>
      <c r="C518" t="s">
        <v>704</v>
      </c>
      <c r="D518" t="s">
        <v>1062</v>
      </c>
      <c r="E518" t="s">
        <v>1063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2285</v>
      </c>
      <c r="B519" t="s">
        <v>2286</v>
      </c>
      <c r="C519" t="s">
        <v>2287</v>
      </c>
      <c r="D519" t="s">
        <v>1062</v>
      </c>
      <c r="E519" t="s">
        <v>1063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2288</v>
      </c>
      <c r="B520" t="s">
        <v>2289</v>
      </c>
      <c r="C520" t="s">
        <v>1649</v>
      </c>
      <c r="D520" t="s">
        <v>1062</v>
      </c>
      <c r="E520" t="s">
        <v>1063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2290</v>
      </c>
      <c r="B521" t="s">
        <v>2291</v>
      </c>
      <c r="C521" t="s">
        <v>2292</v>
      </c>
      <c r="D521" t="s">
        <v>1062</v>
      </c>
      <c r="E521" t="s">
        <v>1063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2293</v>
      </c>
      <c r="B522" t="s">
        <v>2294</v>
      </c>
      <c r="C522" t="s">
        <v>2295</v>
      </c>
      <c r="D522" t="s">
        <v>1062</v>
      </c>
      <c r="E522" t="s">
        <v>1063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2296</v>
      </c>
      <c r="B523" t="s">
        <v>2297</v>
      </c>
      <c r="C523" t="s">
        <v>2298</v>
      </c>
      <c r="D523" t="s">
        <v>1062</v>
      </c>
      <c r="E523" t="s">
        <v>1063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2299</v>
      </c>
      <c r="B524" t="s">
        <v>2300</v>
      </c>
      <c r="C524" t="s">
        <v>189</v>
      </c>
      <c r="D524" t="s">
        <v>1062</v>
      </c>
      <c r="E524" t="s">
        <v>1063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2301</v>
      </c>
      <c r="B525" t="s">
        <v>2302</v>
      </c>
      <c r="C525" t="s">
        <v>890</v>
      </c>
      <c r="D525" t="s">
        <v>1062</v>
      </c>
      <c r="E525" t="s">
        <v>1063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2303</v>
      </c>
      <c r="B526" t="s">
        <v>2304</v>
      </c>
      <c r="C526" t="s">
        <v>2305</v>
      </c>
      <c r="D526" t="s">
        <v>1062</v>
      </c>
      <c r="E526" t="s">
        <v>1063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2306</v>
      </c>
      <c r="B527" t="s">
        <v>2307</v>
      </c>
      <c r="C527" t="s">
        <v>2308</v>
      </c>
      <c r="D527" t="s">
        <v>1062</v>
      </c>
      <c r="E527" t="s">
        <v>1063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2309</v>
      </c>
      <c r="B528" t="s">
        <v>2310</v>
      </c>
      <c r="C528" t="s">
        <v>2311</v>
      </c>
      <c r="D528" t="s">
        <v>1062</v>
      </c>
      <c r="E528" t="s">
        <v>1063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2312</v>
      </c>
      <c r="B529" t="s">
        <v>2313</v>
      </c>
      <c r="C529" t="s">
        <v>696</v>
      </c>
      <c r="D529" t="s">
        <v>1062</v>
      </c>
      <c r="E529" t="s">
        <v>1063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2312</v>
      </c>
      <c r="B530" t="s">
        <v>2313</v>
      </c>
      <c r="C530" t="s">
        <v>696</v>
      </c>
      <c r="D530" t="s">
        <v>1062</v>
      </c>
      <c r="E530" t="s">
        <v>1169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2314</v>
      </c>
      <c r="B531" t="s">
        <v>2315</v>
      </c>
      <c r="C531" t="s">
        <v>106</v>
      </c>
      <c r="D531" t="s">
        <v>1062</v>
      </c>
      <c r="E531" t="s">
        <v>1063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2316</v>
      </c>
      <c r="B532" t="s">
        <v>2317</v>
      </c>
      <c r="C532" t="s">
        <v>2318</v>
      </c>
      <c r="D532" t="s">
        <v>1062</v>
      </c>
      <c r="E532" t="s">
        <v>1063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1809</v>
      </c>
      <c r="B533" t="s">
        <v>1810</v>
      </c>
      <c r="C533" t="s">
        <v>806</v>
      </c>
      <c r="D533" t="s">
        <v>1062</v>
      </c>
      <c r="E533" t="s">
        <v>1063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2319</v>
      </c>
      <c r="B534" t="s">
        <v>2320</v>
      </c>
      <c r="C534" t="s">
        <v>244</v>
      </c>
      <c r="D534" t="s">
        <v>1062</v>
      </c>
      <c r="E534" t="s">
        <v>1063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2321</v>
      </c>
      <c r="B535" t="s">
        <v>2322</v>
      </c>
      <c r="C535" t="s">
        <v>87</v>
      </c>
      <c r="D535" t="s">
        <v>1062</v>
      </c>
      <c r="E535" t="s">
        <v>1063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2323</v>
      </c>
      <c r="B536" t="s">
        <v>2324</v>
      </c>
      <c r="C536" t="s">
        <v>2167</v>
      </c>
      <c r="D536" t="s">
        <v>1062</v>
      </c>
      <c r="E536" t="s">
        <v>1063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2" t="s">
        <v>10</v>
      </c>
      <c r="B3" s="179" t="s">
        <v>3131</v>
      </c>
      <c r="C3" s="173" t="s">
        <v>3132</v>
      </c>
      <c r="D3" s="176" t="s">
        <v>3142</v>
      </c>
    </row>
    <row r="4" spans="1:4" ht="12.75" customHeight="1">
      <c r="A4" s="183"/>
      <c r="B4" s="180"/>
      <c r="C4" s="174"/>
      <c r="D4" s="177"/>
    </row>
    <row r="5" spans="1:4" ht="12.75" customHeight="1">
      <c r="A5" s="184"/>
      <c r="B5" s="181"/>
      <c r="C5" s="175"/>
      <c r="D5" s="178"/>
    </row>
    <row r="6" spans="1:4" ht="12.75" customHeight="1">
      <c r="A6" s="149" t="s">
        <v>884</v>
      </c>
      <c r="B6" s="148" t="s">
        <v>2354</v>
      </c>
      <c r="C6" s="150" t="s">
        <v>2355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2980</v>
      </c>
      <c r="D7" s="151">
        <v>1</v>
      </c>
    </row>
    <row r="8" spans="1:4" ht="12.75" customHeight="1">
      <c r="A8" s="149" t="s">
        <v>852</v>
      </c>
      <c r="B8" s="148" t="s">
        <v>2389</v>
      </c>
      <c r="C8" s="150" t="s">
        <v>2390</v>
      </c>
      <c r="D8" s="151">
        <v>13</v>
      </c>
    </row>
    <row r="9" spans="1:4" ht="12.75" customHeight="1">
      <c r="A9" s="149" t="s">
        <v>423</v>
      </c>
      <c r="B9" s="148" t="s">
        <v>2618</v>
      </c>
      <c r="C9" s="150" t="s">
        <v>2619</v>
      </c>
      <c r="D9" s="151">
        <v>0</v>
      </c>
    </row>
    <row r="10" spans="1:4" ht="12.75" customHeight="1">
      <c r="A10" s="149" t="s">
        <v>91</v>
      </c>
      <c r="B10" s="148" t="s">
        <v>2335</v>
      </c>
      <c r="C10" s="150" t="s">
        <v>2336</v>
      </c>
      <c r="D10" s="151">
        <v>70</v>
      </c>
    </row>
    <row r="11" spans="1:4" ht="12.75" customHeight="1">
      <c r="A11" s="149" t="s">
        <v>718</v>
      </c>
      <c r="B11" s="148" t="s">
        <v>2506</v>
      </c>
      <c r="C11" s="150" t="s">
        <v>2507</v>
      </c>
      <c r="D11" s="151">
        <v>0</v>
      </c>
    </row>
    <row r="12" spans="1:4" ht="12.75" customHeight="1">
      <c r="A12" s="149" t="s">
        <v>260</v>
      </c>
      <c r="B12" s="148" t="s">
        <v>2542</v>
      </c>
      <c r="C12" s="150" t="s">
        <v>2543</v>
      </c>
      <c r="D12" s="151">
        <v>28</v>
      </c>
    </row>
    <row r="13" spans="1:4" ht="12.75" customHeight="1">
      <c r="A13" s="149" t="s">
        <v>193</v>
      </c>
      <c r="B13" s="148" t="s">
        <v>2699</v>
      </c>
      <c r="C13" s="150" t="s">
        <v>2713</v>
      </c>
      <c r="D13" s="151">
        <v>0</v>
      </c>
    </row>
    <row r="14" spans="1:4" ht="12.75" customHeight="1">
      <c r="A14" s="149" t="s">
        <v>842</v>
      </c>
      <c r="B14" s="148" t="s">
        <v>2783</v>
      </c>
      <c r="C14" s="150" t="s">
        <v>2784</v>
      </c>
      <c r="D14" s="151">
        <v>0</v>
      </c>
    </row>
    <row r="15" spans="1:4" ht="12.75" customHeight="1">
      <c r="A15" s="149" t="s">
        <v>741</v>
      </c>
      <c r="B15" s="148" t="s">
        <v>2904</v>
      </c>
      <c r="C15" s="150" t="s">
        <v>2508</v>
      </c>
      <c r="D15" s="151">
        <v>0</v>
      </c>
    </row>
    <row r="16" spans="1:4" ht="12.75" customHeight="1">
      <c r="A16" s="149" t="s">
        <v>2530</v>
      </c>
      <c r="B16" s="148" t="s">
        <v>2364</v>
      </c>
      <c r="C16" s="150" t="s">
        <v>2531</v>
      </c>
      <c r="D16" s="151">
        <v>30</v>
      </c>
    </row>
    <row r="17" spans="1:4" ht="12.75" customHeight="1">
      <c r="A17" s="149" t="s">
        <v>181</v>
      </c>
      <c r="B17" s="148" t="s">
        <v>2695</v>
      </c>
      <c r="C17" s="150" t="s">
        <v>2696</v>
      </c>
      <c r="D17" s="151">
        <v>12</v>
      </c>
    </row>
    <row r="18" spans="1:4" ht="12.75" customHeight="1">
      <c r="A18" s="149" t="s">
        <v>2701</v>
      </c>
      <c r="B18" s="148" t="s">
        <v>2702</v>
      </c>
      <c r="C18" s="150" t="s">
        <v>2703</v>
      </c>
      <c r="D18" s="151">
        <v>0</v>
      </c>
    </row>
    <row r="19" spans="1:4" ht="12.75" customHeight="1">
      <c r="A19" s="149" t="s">
        <v>319</v>
      </c>
      <c r="B19" s="148" t="s">
        <v>2577</v>
      </c>
      <c r="C19" s="150" t="s">
        <v>2578</v>
      </c>
      <c r="D19" s="151">
        <v>9</v>
      </c>
    </row>
    <row r="20" spans="1:4" ht="12.75" customHeight="1">
      <c r="A20" s="149" t="s">
        <v>2489</v>
      </c>
      <c r="B20" s="148" t="s">
        <v>2589</v>
      </c>
      <c r="C20" s="150" t="s">
        <v>2590</v>
      </c>
      <c r="D20" s="151">
        <v>0</v>
      </c>
    </row>
    <row r="21" spans="1:4" ht="12.75" customHeight="1">
      <c r="A21" s="149" t="s">
        <v>2384</v>
      </c>
      <c r="B21" s="148" t="s">
        <v>2385</v>
      </c>
      <c r="C21" s="150" t="s">
        <v>2386</v>
      </c>
      <c r="D21" s="151">
        <v>0</v>
      </c>
    </row>
    <row r="22" spans="1:4" ht="12.75" customHeight="1">
      <c r="A22" s="149" t="s">
        <v>2998</v>
      </c>
      <c r="B22" s="148" t="s">
        <v>2999</v>
      </c>
      <c r="C22" s="150" t="s">
        <v>3000</v>
      </c>
      <c r="D22" s="151">
        <v>0</v>
      </c>
    </row>
    <row r="23" spans="1:4" ht="12.75" customHeight="1">
      <c r="A23" s="149" t="s">
        <v>999</v>
      </c>
      <c r="B23" s="148" t="s">
        <v>2827</v>
      </c>
      <c r="C23" s="150" t="s">
        <v>2828</v>
      </c>
      <c r="D23" s="151">
        <v>0</v>
      </c>
    </row>
    <row r="24" spans="1:4" ht="12.75" customHeight="1">
      <c r="A24" s="149" t="s">
        <v>358</v>
      </c>
      <c r="B24" s="148" t="s">
        <v>2535</v>
      </c>
      <c r="C24" s="150" t="s">
        <v>2536</v>
      </c>
      <c r="D24" s="151">
        <v>0</v>
      </c>
    </row>
    <row r="25" spans="1:4" ht="12.75" customHeight="1">
      <c r="A25" s="149" t="s">
        <v>2670</v>
      </c>
      <c r="B25" s="148" t="s">
        <v>2671</v>
      </c>
      <c r="C25" s="150" t="s">
        <v>2672</v>
      </c>
      <c r="D25" s="151">
        <v>0</v>
      </c>
    </row>
    <row r="26" spans="1:4" ht="12.75" customHeight="1">
      <c r="A26" s="149" t="s">
        <v>2449</v>
      </c>
      <c r="B26" s="148" t="s">
        <v>2450</v>
      </c>
      <c r="C26" s="150" t="s">
        <v>2451</v>
      </c>
      <c r="D26" s="151">
        <v>0</v>
      </c>
    </row>
    <row r="27" spans="1:4" ht="12.75" customHeight="1">
      <c r="A27" s="149" t="s">
        <v>867</v>
      </c>
      <c r="B27" s="148" t="s">
        <v>2442</v>
      </c>
      <c r="C27" s="150" t="s">
        <v>2443</v>
      </c>
      <c r="D27" s="151">
        <v>0</v>
      </c>
    </row>
    <row r="28" spans="1:4" ht="12.75" customHeight="1">
      <c r="A28" s="149" t="s">
        <v>94</v>
      </c>
      <c r="B28" s="148" t="s">
        <v>2335</v>
      </c>
      <c r="C28" s="150" t="s">
        <v>2350</v>
      </c>
      <c r="D28" s="151">
        <v>0</v>
      </c>
    </row>
    <row r="29" spans="1:4" ht="12.75" customHeight="1">
      <c r="A29" s="149" t="s">
        <v>2791</v>
      </c>
      <c r="B29" s="148" t="s">
        <v>2792</v>
      </c>
      <c r="C29" s="150" t="s">
        <v>2793</v>
      </c>
      <c r="D29" s="151">
        <v>0</v>
      </c>
    </row>
    <row r="30" spans="1:4" ht="12.75" customHeight="1">
      <c r="A30" s="149" t="s">
        <v>2489</v>
      </c>
      <c r="B30" s="148" t="s">
        <v>3123</v>
      </c>
      <c r="C30" s="150" t="s">
        <v>3133</v>
      </c>
      <c r="D30" s="151">
        <v>30</v>
      </c>
    </row>
    <row r="31" spans="1:4" ht="12.75" customHeight="1">
      <c r="A31" s="149" t="s">
        <v>768</v>
      </c>
      <c r="B31" s="148" t="s">
        <v>2364</v>
      </c>
      <c r="C31" s="150" t="s">
        <v>2365</v>
      </c>
      <c r="D31" s="151">
        <v>10</v>
      </c>
    </row>
    <row r="32" spans="1:4" ht="12.75" customHeight="1">
      <c r="A32" s="149" t="s">
        <v>132</v>
      </c>
      <c r="B32" s="148" t="s">
        <v>2358</v>
      </c>
      <c r="C32" s="150" t="s">
        <v>2359</v>
      </c>
      <c r="D32" s="151">
        <v>0</v>
      </c>
    </row>
    <row r="33" spans="1:4" ht="12.75" customHeight="1">
      <c r="A33" s="149" t="s">
        <v>2429</v>
      </c>
      <c r="B33" s="148" t="s">
        <v>2430</v>
      </c>
      <c r="C33" s="150" t="s">
        <v>2431</v>
      </c>
      <c r="D33" s="151">
        <v>0</v>
      </c>
    </row>
    <row r="34" spans="1:4" ht="12.75" customHeight="1">
      <c r="A34" s="149" t="s">
        <v>265</v>
      </c>
      <c r="B34" s="148" t="s">
        <v>2370</v>
      </c>
      <c r="C34" s="150" t="s">
        <v>2726</v>
      </c>
      <c r="D34" s="151">
        <v>0</v>
      </c>
    </row>
    <row r="35" spans="1:4" ht="12.75" customHeight="1">
      <c r="A35" s="149" t="s">
        <v>3012</v>
      </c>
      <c r="B35" s="148" t="s">
        <v>3013</v>
      </c>
      <c r="C35" s="150" t="s">
        <v>3014</v>
      </c>
      <c r="D35" s="151">
        <v>7</v>
      </c>
    </row>
    <row r="36" spans="1:4" ht="12.75" customHeight="1">
      <c r="A36" s="149" t="s">
        <v>2489</v>
      </c>
      <c r="B36" s="148" t="s">
        <v>2345</v>
      </c>
      <c r="C36" s="150" t="s">
        <v>2346</v>
      </c>
      <c r="D36" s="151">
        <v>4</v>
      </c>
    </row>
    <row r="37" spans="1:4" ht="12.75" customHeight="1">
      <c r="A37" s="149" t="s">
        <v>3033</v>
      </c>
      <c r="B37" s="148" t="s">
        <v>3034</v>
      </c>
      <c r="C37" s="150" t="s">
        <v>3035</v>
      </c>
      <c r="D37" s="151">
        <v>0</v>
      </c>
    </row>
    <row r="38" spans="1:4" ht="12.75" customHeight="1">
      <c r="A38" s="149" t="s">
        <v>3059</v>
      </c>
      <c r="B38" s="148" t="s">
        <v>3060</v>
      </c>
      <c r="C38" s="150" t="s">
        <v>3061</v>
      </c>
      <c r="D38" s="151">
        <v>0</v>
      </c>
    </row>
    <row r="39" spans="1:4" ht="12.75" customHeight="1">
      <c r="A39" s="149" t="s">
        <v>349</v>
      </c>
      <c r="B39" s="148" t="s">
        <v>2337</v>
      </c>
      <c r="C39" s="150" t="s">
        <v>2338</v>
      </c>
      <c r="D39" s="151">
        <v>26</v>
      </c>
    </row>
    <row r="40" spans="1:4" ht="12.75" customHeight="1">
      <c r="A40" s="149" t="s">
        <v>206</v>
      </c>
      <c r="B40" s="148" t="s">
        <v>2612</v>
      </c>
      <c r="C40" s="150" t="s">
        <v>2613</v>
      </c>
      <c r="D40" s="151">
        <v>94</v>
      </c>
    </row>
    <row r="41" spans="1:4" ht="12.75" customHeight="1">
      <c r="A41" s="149" t="s">
        <v>1017</v>
      </c>
      <c r="B41" s="148" t="s">
        <v>2407</v>
      </c>
      <c r="C41" s="150" t="s">
        <v>2408</v>
      </c>
      <c r="D41" s="151">
        <v>0</v>
      </c>
    </row>
    <row r="42" spans="1:4" ht="12.75" customHeight="1">
      <c r="A42" s="149" t="s">
        <v>218</v>
      </c>
      <c r="B42" s="148" t="s">
        <v>2926</v>
      </c>
      <c r="C42" s="150" t="s">
        <v>2927</v>
      </c>
      <c r="D42" s="151">
        <v>0</v>
      </c>
    </row>
    <row r="43" spans="1:4" ht="12.75" customHeight="1">
      <c r="A43" s="149" t="s">
        <v>380</v>
      </c>
      <c r="B43" s="148" t="s">
        <v>2949</v>
      </c>
      <c r="C43" s="150" t="s">
        <v>2950</v>
      </c>
      <c r="D43" s="151">
        <v>0</v>
      </c>
    </row>
    <row r="44" spans="1:4" ht="12.75" customHeight="1">
      <c r="A44" s="149" t="s">
        <v>1034</v>
      </c>
      <c r="B44" s="148" t="s">
        <v>2900</v>
      </c>
      <c r="C44" s="150" t="s">
        <v>2901</v>
      </c>
      <c r="D44" s="151">
        <v>0</v>
      </c>
    </row>
    <row r="45" spans="1:4" ht="12.75" customHeight="1">
      <c r="A45" s="149" t="s">
        <v>3027</v>
      </c>
      <c r="B45" s="148" t="s">
        <v>3028</v>
      </c>
      <c r="C45" s="150" t="s">
        <v>3029</v>
      </c>
      <c r="D45" s="151">
        <v>0</v>
      </c>
    </row>
    <row r="46" spans="1:4" ht="12.75" customHeight="1">
      <c r="A46" s="149" t="s">
        <v>3018</v>
      </c>
      <c r="B46" s="148" t="s">
        <v>3019</v>
      </c>
      <c r="C46" s="150" t="s">
        <v>3020</v>
      </c>
      <c r="D46" s="151">
        <v>0</v>
      </c>
    </row>
    <row r="47" spans="1:4" ht="12.75" customHeight="1">
      <c r="A47" s="149" t="s">
        <v>1014</v>
      </c>
      <c r="B47" s="148" t="s">
        <v>2474</v>
      </c>
      <c r="C47" s="150" t="s">
        <v>2475</v>
      </c>
      <c r="D47" s="151">
        <v>7</v>
      </c>
    </row>
    <row r="48" spans="1:4" ht="12.75" customHeight="1">
      <c r="A48" s="149" t="s">
        <v>535</v>
      </c>
      <c r="B48" s="148" t="s">
        <v>2504</v>
      </c>
      <c r="C48" s="150" t="s">
        <v>2505</v>
      </c>
      <c r="D48" s="151">
        <v>19</v>
      </c>
    </row>
    <row r="49" spans="1:4" ht="12.75" customHeight="1">
      <c r="A49" s="149" t="s">
        <v>3004</v>
      </c>
      <c r="B49" s="148" t="s">
        <v>3005</v>
      </c>
      <c r="C49" s="150" t="s">
        <v>3006</v>
      </c>
      <c r="D49" s="151">
        <v>0</v>
      </c>
    </row>
    <row r="50" spans="1:4" ht="12.75" customHeight="1">
      <c r="A50" s="149" t="s">
        <v>461</v>
      </c>
      <c r="B50" s="148" t="s">
        <v>2780</v>
      </c>
      <c r="C50" s="150" t="s">
        <v>2781</v>
      </c>
      <c r="D50" s="151">
        <v>5</v>
      </c>
    </row>
    <row r="51" spans="1:4" ht="12.75" customHeight="1">
      <c r="A51" s="149" t="s">
        <v>2425</v>
      </c>
      <c r="B51" s="148" t="s">
        <v>2707</v>
      </c>
      <c r="C51" s="150" t="s">
        <v>2708</v>
      </c>
      <c r="D51" s="151">
        <v>15</v>
      </c>
    </row>
    <row r="52" spans="1:4" ht="12.75" customHeight="1">
      <c r="A52" s="149" t="s">
        <v>2489</v>
      </c>
      <c r="B52" s="148" t="s">
        <v>2548</v>
      </c>
      <c r="C52" s="150" t="s">
        <v>2549</v>
      </c>
      <c r="D52" s="151">
        <v>14</v>
      </c>
    </row>
    <row r="53" spans="1:4" ht="12.75" customHeight="1">
      <c r="A53" s="149" t="s">
        <v>139</v>
      </c>
      <c r="B53" s="148" t="s">
        <v>2509</v>
      </c>
      <c r="C53" s="150" t="s">
        <v>2727</v>
      </c>
      <c r="D53" s="151">
        <v>0</v>
      </c>
    </row>
    <row r="54" spans="1:4" ht="12.75" customHeight="1">
      <c r="A54" s="149" t="s">
        <v>922</v>
      </c>
      <c r="B54" s="148" t="s">
        <v>2341</v>
      </c>
      <c r="C54" s="150" t="s">
        <v>2342</v>
      </c>
      <c r="D54" s="151">
        <v>0</v>
      </c>
    </row>
    <row r="55" spans="1:4" ht="12.75" customHeight="1">
      <c r="A55" s="149" t="s">
        <v>195</v>
      </c>
      <c r="B55" s="148" t="s">
        <v>2704</v>
      </c>
      <c r="C55" s="150" t="s">
        <v>2705</v>
      </c>
      <c r="D55" s="151">
        <v>0</v>
      </c>
    </row>
    <row r="56" spans="1:4" ht="12.75" customHeight="1">
      <c r="A56" s="149" t="s">
        <v>634</v>
      </c>
      <c r="B56" s="148" t="s">
        <v>2882</v>
      </c>
      <c r="C56" s="150" t="s">
        <v>2883</v>
      </c>
      <c r="D56" s="151">
        <v>23</v>
      </c>
    </row>
    <row r="57" spans="1:4" ht="12.75" customHeight="1">
      <c r="A57" s="149" t="s">
        <v>2489</v>
      </c>
      <c r="B57" s="148" t="s">
        <v>3124</v>
      </c>
      <c r="C57" s="150" t="s">
        <v>3134</v>
      </c>
      <c r="D57" s="151">
        <v>40</v>
      </c>
    </row>
    <row r="58" spans="1:4" ht="12.75" customHeight="1">
      <c r="A58" s="149" t="s">
        <v>831</v>
      </c>
      <c r="B58" s="148" t="s">
        <v>3041</v>
      </c>
      <c r="C58" s="150" t="s">
        <v>3042</v>
      </c>
      <c r="D58" s="151">
        <v>0</v>
      </c>
    </row>
    <row r="59" spans="1:4" ht="12.75" customHeight="1">
      <c r="A59" s="149" t="s">
        <v>369</v>
      </c>
      <c r="B59" s="148" t="s">
        <v>2626</v>
      </c>
      <c r="C59" s="150" t="s">
        <v>2627</v>
      </c>
      <c r="D59" s="151">
        <v>12</v>
      </c>
    </row>
    <row r="60" spans="1:4" ht="12.75" customHeight="1">
      <c r="A60" s="149" t="s">
        <v>291</v>
      </c>
      <c r="B60" s="148" t="s">
        <v>2599</v>
      </c>
      <c r="C60" s="150" t="s">
        <v>2600</v>
      </c>
      <c r="D60" s="151">
        <v>0</v>
      </c>
    </row>
    <row r="61" spans="1:4" ht="12.75" customHeight="1">
      <c r="A61" s="149" t="s">
        <v>2489</v>
      </c>
      <c r="B61" s="148" t="s">
        <v>2610</v>
      </c>
      <c r="C61" s="150" t="s">
        <v>2611</v>
      </c>
      <c r="D61" s="151">
        <v>9</v>
      </c>
    </row>
    <row r="62" spans="1:4" ht="12.75" customHeight="1">
      <c r="A62" s="149" t="s">
        <v>3054</v>
      </c>
      <c r="B62" s="148" t="s">
        <v>3111</v>
      </c>
      <c r="C62" s="150" t="s">
        <v>3055</v>
      </c>
      <c r="D62" s="151">
        <v>0</v>
      </c>
    </row>
    <row r="63" spans="1:4" ht="12.75" customHeight="1">
      <c r="A63" s="149" t="s">
        <v>2709</v>
      </c>
      <c r="B63" s="148" t="s">
        <v>2528</v>
      </c>
      <c r="C63" s="150" t="s">
        <v>2710</v>
      </c>
      <c r="D63" s="151">
        <v>0</v>
      </c>
    </row>
    <row r="64" spans="1:4" ht="12.75" customHeight="1">
      <c r="A64" s="149" t="s">
        <v>2486</v>
      </c>
      <c r="B64" s="148" t="s">
        <v>2487</v>
      </c>
      <c r="C64" s="150" t="s">
        <v>2488</v>
      </c>
      <c r="D64" s="151">
        <v>0</v>
      </c>
    </row>
    <row r="65" spans="1:4" ht="12.75" customHeight="1">
      <c r="A65" s="149" t="s">
        <v>2747</v>
      </c>
      <c r="B65" s="148" t="s">
        <v>2748</v>
      </c>
      <c r="C65" s="150" t="s">
        <v>2749</v>
      </c>
      <c r="D65" s="151">
        <v>21</v>
      </c>
    </row>
    <row r="66" spans="1:4" ht="12.75" customHeight="1">
      <c r="A66" s="149" t="s">
        <v>2511</v>
      </c>
      <c r="B66" s="148" t="s">
        <v>2511</v>
      </c>
      <c r="C66" s="150" t="s">
        <v>2512</v>
      </c>
      <c r="D66" s="151">
        <v>0</v>
      </c>
    </row>
    <row r="67" spans="1:4" ht="12.75" customHeight="1">
      <c r="A67" s="149" t="s">
        <v>288</v>
      </c>
      <c r="B67" s="148" t="s">
        <v>2462</v>
      </c>
      <c r="C67" s="150" t="s">
        <v>2463</v>
      </c>
      <c r="D67" s="151">
        <v>9</v>
      </c>
    </row>
    <row r="68" spans="1:4" ht="12.75" customHeight="1">
      <c r="A68" s="149" t="s">
        <v>2688</v>
      </c>
      <c r="B68" s="148" t="s">
        <v>2689</v>
      </c>
      <c r="C68" s="150" t="s">
        <v>2690</v>
      </c>
      <c r="D68" s="151">
        <v>16</v>
      </c>
    </row>
    <row r="69" spans="1:4" ht="12.75" customHeight="1">
      <c r="A69" s="149" t="s">
        <v>2737</v>
      </c>
      <c r="B69" s="148" t="s">
        <v>2738</v>
      </c>
      <c r="C69" s="150" t="s">
        <v>2739</v>
      </c>
      <c r="D69" s="151">
        <v>0</v>
      </c>
    </row>
    <row r="70" spans="1:4" ht="12.75" customHeight="1">
      <c r="A70" s="149" t="s">
        <v>1025</v>
      </c>
      <c r="B70" s="148" t="s">
        <v>2872</v>
      </c>
      <c r="C70" s="150" t="s">
        <v>2873</v>
      </c>
      <c r="D70" s="151">
        <v>7</v>
      </c>
    </row>
    <row r="71" spans="1:4" ht="12.75" customHeight="1">
      <c r="A71" s="149" t="s">
        <v>2808</v>
      </c>
      <c r="B71" s="148" t="s">
        <v>2809</v>
      </c>
      <c r="C71" s="150" t="s">
        <v>2810</v>
      </c>
      <c r="D71" s="151">
        <v>0</v>
      </c>
    </row>
    <row r="72" spans="1:4" ht="12.75" customHeight="1">
      <c r="A72" s="149" t="s">
        <v>725</v>
      </c>
      <c r="B72" s="148" t="s">
        <v>3112</v>
      </c>
      <c r="C72" s="150" t="s">
        <v>3015</v>
      </c>
      <c r="D72" s="151">
        <v>6</v>
      </c>
    </row>
    <row r="73" spans="1:4" ht="12.75" customHeight="1">
      <c r="A73" s="149" t="s">
        <v>2844</v>
      </c>
      <c r="B73" s="148" t="s">
        <v>2845</v>
      </c>
      <c r="C73" s="150" t="s">
        <v>2846</v>
      </c>
      <c r="D73" s="151">
        <v>11</v>
      </c>
    </row>
    <row r="74" spans="1:4" ht="12.75" customHeight="1">
      <c r="A74" s="149" t="s">
        <v>548</v>
      </c>
      <c r="B74" s="148" t="s">
        <v>2762</v>
      </c>
      <c r="C74" s="150" t="s">
        <v>2763</v>
      </c>
      <c r="D74" s="151">
        <v>20</v>
      </c>
    </row>
    <row r="75" spans="1:4" ht="12.75" customHeight="1">
      <c r="A75" s="149" t="s">
        <v>3049</v>
      </c>
      <c r="B75" s="148" t="s">
        <v>3113</v>
      </c>
      <c r="C75" s="150" t="s">
        <v>3050</v>
      </c>
      <c r="D75" s="151">
        <v>0</v>
      </c>
    </row>
    <row r="76" spans="1:4" ht="12.75" customHeight="1">
      <c r="A76" s="149" t="s">
        <v>485</v>
      </c>
      <c r="B76" s="148" t="s">
        <v>2397</v>
      </c>
      <c r="C76" s="150" t="s">
        <v>2398</v>
      </c>
      <c r="D76" s="151">
        <v>48</v>
      </c>
    </row>
    <row r="77" spans="1:4" ht="12.75" customHeight="1">
      <c r="A77" s="149" t="s">
        <v>149</v>
      </c>
      <c r="B77" s="148" t="s">
        <v>2842</v>
      </c>
      <c r="C77" s="150" t="s">
        <v>2976</v>
      </c>
      <c r="D77" s="151">
        <v>12</v>
      </c>
    </row>
    <row r="78" spans="1:4" ht="12.75" customHeight="1">
      <c r="A78" s="149" t="s">
        <v>115</v>
      </c>
      <c r="B78" s="148" t="s">
        <v>2427</v>
      </c>
      <c r="C78" s="150" t="s">
        <v>2428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2961</v>
      </c>
      <c r="D79" s="151">
        <v>16</v>
      </c>
    </row>
    <row r="80" spans="1:4" ht="12.75" customHeight="1">
      <c r="A80" s="149" t="s">
        <v>316</v>
      </c>
      <c r="B80" s="148" t="s">
        <v>2757</v>
      </c>
      <c r="C80" s="150" t="s">
        <v>2758</v>
      </c>
      <c r="D80" s="151">
        <v>0</v>
      </c>
    </row>
    <row r="81" spans="1:4" ht="12.75" customHeight="1">
      <c r="A81" s="149" t="s">
        <v>993</v>
      </c>
      <c r="B81" s="148" t="s">
        <v>2862</v>
      </c>
      <c r="C81" s="150" t="s">
        <v>2863</v>
      </c>
      <c r="D81" s="151">
        <v>0</v>
      </c>
    </row>
    <row r="82" spans="1:4" ht="12.75" customHeight="1">
      <c r="A82" s="149" t="s">
        <v>1009</v>
      </c>
      <c r="B82" s="148" t="s">
        <v>2898</v>
      </c>
      <c r="C82" s="150" t="s">
        <v>2899</v>
      </c>
      <c r="D82" s="151">
        <v>0</v>
      </c>
    </row>
    <row r="83" spans="1:4" ht="12.75" customHeight="1">
      <c r="A83" s="149" t="s">
        <v>107</v>
      </c>
      <c r="B83" s="148" t="s">
        <v>2466</v>
      </c>
      <c r="C83" s="150" t="s">
        <v>2467</v>
      </c>
      <c r="D83" s="151">
        <v>16</v>
      </c>
    </row>
    <row r="84" spans="1:4" ht="12.75" customHeight="1">
      <c r="A84" s="149" t="s">
        <v>601</v>
      </c>
      <c r="B84" s="148" t="s">
        <v>2874</v>
      </c>
      <c r="C84" s="150" t="s">
        <v>2875</v>
      </c>
      <c r="D84" s="151">
        <v>0</v>
      </c>
    </row>
    <row r="85" spans="1:4" ht="12.75" customHeight="1">
      <c r="A85" s="149" t="s">
        <v>2869</v>
      </c>
      <c r="B85" s="148" t="s">
        <v>2870</v>
      </c>
      <c r="C85" s="150" t="s">
        <v>2871</v>
      </c>
      <c r="D85" s="151">
        <v>0</v>
      </c>
    </row>
    <row r="86" spans="1:4" ht="12.75" customHeight="1">
      <c r="A86" s="149" t="s">
        <v>3036</v>
      </c>
      <c r="B86" s="148" t="s">
        <v>3037</v>
      </c>
      <c r="C86" s="150" t="s">
        <v>3038</v>
      </c>
      <c r="D86" s="151">
        <v>0</v>
      </c>
    </row>
    <row r="87" spans="1:4" ht="12.75" customHeight="1">
      <c r="A87" s="149" t="s">
        <v>372</v>
      </c>
      <c r="B87" s="148" t="s">
        <v>2546</v>
      </c>
      <c r="C87" s="150" t="s">
        <v>2547</v>
      </c>
      <c r="D87" s="151">
        <v>0</v>
      </c>
    </row>
    <row r="88" spans="1:4" ht="12.75" customHeight="1">
      <c r="A88" s="149" t="s">
        <v>222</v>
      </c>
      <c r="B88" s="148" t="s">
        <v>2633</v>
      </c>
      <c r="C88" s="150" t="s">
        <v>2634</v>
      </c>
      <c r="D88" s="151">
        <v>2</v>
      </c>
    </row>
    <row r="89" spans="1:4" ht="12.75" customHeight="1">
      <c r="A89" s="149" t="s">
        <v>527</v>
      </c>
      <c r="B89" s="148" t="s">
        <v>2360</v>
      </c>
      <c r="C89" s="150" t="s">
        <v>2361</v>
      </c>
      <c r="D89" s="151">
        <v>49</v>
      </c>
    </row>
    <row r="90" spans="1:4" ht="12.75" customHeight="1">
      <c r="A90" s="149" t="s">
        <v>394</v>
      </c>
      <c r="B90" s="148" t="s">
        <v>2606</v>
      </c>
      <c r="C90" s="150" t="s">
        <v>2607</v>
      </c>
      <c r="D90" s="151">
        <v>0</v>
      </c>
    </row>
    <row r="91" spans="1:4" ht="12.75" customHeight="1">
      <c r="A91" s="149" t="s">
        <v>400</v>
      </c>
      <c r="B91" s="148" t="s">
        <v>2974</v>
      </c>
      <c r="C91" s="150" t="s">
        <v>2975</v>
      </c>
      <c r="D91" s="151">
        <v>0</v>
      </c>
    </row>
    <row r="92" spans="1:4" ht="12.75" customHeight="1">
      <c r="A92" s="149" t="s">
        <v>2411</v>
      </c>
      <c r="B92" s="148" t="s">
        <v>2412</v>
      </c>
      <c r="C92" s="150" t="s">
        <v>2413</v>
      </c>
      <c r="D92" s="151">
        <v>0</v>
      </c>
    </row>
    <row r="93" spans="1:4" ht="12.75" customHeight="1">
      <c r="A93" s="149" t="s">
        <v>265</v>
      </c>
      <c r="B93" s="148" t="s">
        <v>2370</v>
      </c>
      <c r="C93" s="150" t="s">
        <v>2785</v>
      </c>
      <c r="D93" s="151">
        <v>0</v>
      </c>
    </row>
    <row r="94" spans="1:4" ht="12.75" customHeight="1">
      <c r="A94" s="149" t="s">
        <v>2489</v>
      </c>
      <c r="B94" s="148" t="s">
        <v>2693</v>
      </c>
      <c r="C94" s="150" t="s">
        <v>2694</v>
      </c>
      <c r="D94" s="151">
        <v>7</v>
      </c>
    </row>
    <row r="95" spans="1:4" ht="12.75" customHeight="1">
      <c r="A95" s="149" t="s">
        <v>819</v>
      </c>
      <c r="B95" s="148" t="s">
        <v>2711</v>
      </c>
      <c r="C95" s="150" t="s">
        <v>2712</v>
      </c>
      <c r="D95" s="151">
        <v>0</v>
      </c>
    </row>
    <row r="96" spans="1:4" ht="12.75" customHeight="1">
      <c r="A96" s="149" t="s">
        <v>314</v>
      </c>
      <c r="B96" s="148" t="s">
        <v>2325</v>
      </c>
      <c r="C96" s="150" t="s">
        <v>2559</v>
      </c>
      <c r="D96" s="151">
        <v>0</v>
      </c>
    </row>
    <row r="97" spans="1:4" ht="12.75" customHeight="1">
      <c r="A97" s="149" t="s">
        <v>2616</v>
      </c>
      <c r="B97" s="148" t="s">
        <v>2560</v>
      </c>
      <c r="C97" s="150" t="s">
        <v>2617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2893</v>
      </c>
      <c r="D98" s="151">
        <v>0</v>
      </c>
    </row>
    <row r="99" spans="1:4" ht="12.75" customHeight="1">
      <c r="A99" s="149" t="s">
        <v>896</v>
      </c>
      <c r="B99" s="148" t="s">
        <v>2724</v>
      </c>
      <c r="C99" s="150" t="s">
        <v>2725</v>
      </c>
      <c r="D99" s="151">
        <v>9</v>
      </c>
    </row>
    <row r="100" spans="1:4" ht="12.75" customHeight="1">
      <c r="A100" s="149" t="s">
        <v>2444</v>
      </c>
      <c r="B100" s="148" t="s">
        <v>2445</v>
      </c>
      <c r="C100" s="150" t="s">
        <v>2446</v>
      </c>
      <c r="D100" s="151">
        <v>0</v>
      </c>
    </row>
    <row r="101" spans="1:4" ht="12.75" customHeight="1">
      <c r="A101" s="149" t="s">
        <v>646</v>
      </c>
      <c r="B101" s="148" t="s">
        <v>2579</v>
      </c>
      <c r="C101" s="150" t="s">
        <v>2580</v>
      </c>
      <c r="D101" s="151">
        <v>0</v>
      </c>
    </row>
    <row r="102" spans="1:4" ht="12.75" customHeight="1">
      <c r="A102" s="149" t="s">
        <v>607</v>
      </c>
      <c r="B102" s="148" t="s">
        <v>2452</v>
      </c>
      <c r="C102" s="150" t="s">
        <v>2453</v>
      </c>
      <c r="D102" s="151">
        <v>20</v>
      </c>
    </row>
    <row r="103" spans="1:4" ht="12.75" customHeight="1">
      <c r="A103" s="149" t="s">
        <v>174</v>
      </c>
      <c r="B103" s="148" t="s">
        <v>2581</v>
      </c>
      <c r="C103" s="150" t="s">
        <v>2680</v>
      </c>
      <c r="D103" s="151">
        <v>12</v>
      </c>
    </row>
    <row r="104" spans="1:4" ht="12.75" customHeight="1">
      <c r="A104" s="149" t="s">
        <v>928</v>
      </c>
      <c r="B104" s="148" t="s">
        <v>2468</v>
      </c>
      <c r="C104" s="150" t="s">
        <v>2469</v>
      </c>
      <c r="D104" s="151">
        <v>0</v>
      </c>
    </row>
    <row r="105" spans="1:4" ht="12.75" customHeight="1">
      <c r="A105" s="149" t="s">
        <v>2759</v>
      </c>
      <c r="B105" s="148" t="s">
        <v>2760</v>
      </c>
      <c r="C105" s="150" t="s">
        <v>2761</v>
      </c>
      <c r="D105" s="151">
        <v>14</v>
      </c>
    </row>
    <row r="106" spans="1:4" ht="12.75" customHeight="1">
      <c r="A106" s="149" t="s">
        <v>367</v>
      </c>
      <c r="B106" s="148" t="s">
        <v>2969</v>
      </c>
      <c r="C106" s="150" t="s">
        <v>2970</v>
      </c>
      <c r="D106" s="151">
        <v>11</v>
      </c>
    </row>
    <row r="107" spans="1:4" ht="12.75" customHeight="1">
      <c r="A107" s="149" t="s">
        <v>442</v>
      </c>
      <c r="B107" s="148" t="s">
        <v>2622</v>
      </c>
      <c r="C107" s="150" t="s">
        <v>2623</v>
      </c>
      <c r="D107" s="151">
        <v>47</v>
      </c>
    </row>
    <row r="108" spans="1:4" ht="12.75" customHeight="1">
      <c r="A108" s="149" t="s">
        <v>185</v>
      </c>
      <c r="B108" s="148" t="s">
        <v>2835</v>
      </c>
      <c r="C108" s="150" t="s">
        <v>2836</v>
      </c>
      <c r="D108" s="151">
        <v>13</v>
      </c>
    </row>
    <row r="109" spans="1:4" ht="12.75" customHeight="1">
      <c r="A109" s="149" t="s">
        <v>1053</v>
      </c>
      <c r="B109" s="148" t="s">
        <v>2962</v>
      </c>
      <c r="C109" s="150" t="s">
        <v>2963</v>
      </c>
      <c r="D109" s="151">
        <v>0</v>
      </c>
    </row>
    <row r="110" spans="1:4" ht="12.75" customHeight="1">
      <c r="A110" s="149" t="s">
        <v>510</v>
      </c>
      <c r="B110" s="148" t="s">
        <v>2476</v>
      </c>
      <c r="C110" s="150" t="s">
        <v>2477</v>
      </c>
      <c r="D110" s="151">
        <v>0</v>
      </c>
    </row>
    <row r="111" spans="1:4" ht="12.75" customHeight="1">
      <c r="A111" s="149" t="s">
        <v>963</v>
      </c>
      <c r="B111" s="148" t="s">
        <v>2583</v>
      </c>
      <c r="C111" s="150" t="s">
        <v>2584</v>
      </c>
      <c r="D111" s="151">
        <v>0</v>
      </c>
    </row>
    <row r="112" spans="1:4" ht="12.75" customHeight="1">
      <c r="A112" s="149" t="s">
        <v>137</v>
      </c>
      <c r="B112" s="148" t="s">
        <v>2509</v>
      </c>
      <c r="C112" s="150" t="s">
        <v>2510</v>
      </c>
      <c r="D112" s="151">
        <v>0</v>
      </c>
    </row>
    <row r="113" spans="1:4" ht="12.75" customHeight="1">
      <c r="A113" s="149" t="s">
        <v>638</v>
      </c>
      <c r="B113" s="148" t="s">
        <v>2343</v>
      </c>
      <c r="C113" s="150" t="s">
        <v>2344</v>
      </c>
      <c r="D113" s="151">
        <v>22</v>
      </c>
    </row>
    <row r="114" spans="1:4" ht="12.75" customHeight="1">
      <c r="A114" s="149" t="s">
        <v>101</v>
      </c>
      <c r="B114" s="148" t="s">
        <v>2601</v>
      </c>
      <c r="C114" s="150" t="s">
        <v>2890</v>
      </c>
      <c r="D114" s="151">
        <v>0</v>
      </c>
    </row>
    <row r="115" spans="1:4" ht="12.75" customHeight="1">
      <c r="A115" s="149" t="s">
        <v>2928</v>
      </c>
      <c r="B115" s="148" t="s">
        <v>2929</v>
      </c>
      <c r="C115" s="150" t="s">
        <v>2930</v>
      </c>
      <c r="D115" s="151">
        <v>0</v>
      </c>
    </row>
    <row r="116" spans="1:4" ht="12.75" customHeight="1">
      <c r="A116" s="149" t="s">
        <v>2489</v>
      </c>
      <c r="B116" s="148" t="s">
        <v>2691</v>
      </c>
      <c r="C116" s="150" t="s">
        <v>2692</v>
      </c>
      <c r="D116" s="151">
        <v>4</v>
      </c>
    </row>
    <row r="117" spans="1:4" ht="12.75" customHeight="1">
      <c r="A117" s="149" t="s">
        <v>491</v>
      </c>
      <c r="B117" s="148" t="s">
        <v>2977</v>
      </c>
      <c r="C117" s="150" t="s">
        <v>2978</v>
      </c>
      <c r="D117" s="151">
        <v>51</v>
      </c>
    </row>
    <row r="118" spans="1:4" ht="12.75" customHeight="1">
      <c r="A118" s="149" t="s">
        <v>965</v>
      </c>
      <c r="B118" s="148" t="s">
        <v>2500</v>
      </c>
      <c r="C118" s="150" t="s">
        <v>2501</v>
      </c>
      <c r="D118" s="151">
        <v>0</v>
      </c>
    </row>
    <row r="119" spans="1:4" ht="12.75" customHeight="1">
      <c r="A119" s="149" t="s">
        <v>880</v>
      </c>
      <c r="B119" s="148" t="s">
        <v>2555</v>
      </c>
      <c r="C119" s="150" t="s">
        <v>2556</v>
      </c>
      <c r="D119" s="151">
        <v>10</v>
      </c>
    </row>
    <row r="120" spans="1:4" ht="12.75" customHeight="1">
      <c r="A120" s="149" t="s">
        <v>690</v>
      </c>
      <c r="B120" s="148" t="s">
        <v>2464</v>
      </c>
      <c r="C120" s="150" t="s">
        <v>2816</v>
      </c>
      <c r="D120" s="151">
        <v>0</v>
      </c>
    </row>
    <row r="121" spans="1:4" ht="12.75" customHeight="1">
      <c r="A121" s="149" t="s">
        <v>673</v>
      </c>
      <c r="B121" s="148" t="s">
        <v>2399</v>
      </c>
      <c r="C121" s="150" t="s">
        <v>2400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2403</v>
      </c>
      <c r="D122" s="151">
        <v>11</v>
      </c>
    </row>
    <row r="123" spans="1:4" ht="12.75" customHeight="1">
      <c r="A123" s="149" t="s">
        <v>712</v>
      </c>
      <c r="B123" s="148" t="s">
        <v>2368</v>
      </c>
      <c r="C123" s="150" t="s">
        <v>2369</v>
      </c>
      <c r="D123" s="151">
        <v>45</v>
      </c>
    </row>
    <row r="124" spans="1:4" ht="12.75" customHeight="1">
      <c r="A124" s="149" t="s">
        <v>2681</v>
      </c>
      <c r="B124" s="148" t="s">
        <v>2682</v>
      </c>
      <c r="C124" s="150" t="s">
        <v>2683</v>
      </c>
      <c r="D124" s="151">
        <v>0</v>
      </c>
    </row>
    <row r="125" spans="1:4" ht="12.75" customHeight="1">
      <c r="A125" s="149" t="s">
        <v>80</v>
      </c>
      <c r="B125" s="148" t="s">
        <v>2984</v>
      </c>
      <c r="C125" s="150" t="s">
        <v>2985</v>
      </c>
      <c r="D125" s="151">
        <v>138</v>
      </c>
    </row>
    <row r="126" spans="1:4" ht="12.75" customHeight="1">
      <c r="A126" s="149" t="s">
        <v>908</v>
      </c>
      <c r="B126" s="148" t="s">
        <v>3114</v>
      </c>
      <c r="C126" s="150" t="s">
        <v>2550</v>
      </c>
      <c r="D126" s="151">
        <v>0</v>
      </c>
    </row>
    <row r="127" spans="1:4" ht="12.75" customHeight="1">
      <c r="A127" s="149" t="s">
        <v>300</v>
      </c>
      <c r="B127" s="148" t="s">
        <v>2478</v>
      </c>
      <c r="C127" s="150" t="s">
        <v>2479</v>
      </c>
      <c r="D127" s="151">
        <v>37</v>
      </c>
    </row>
    <row r="128" spans="1:4" ht="12.75" customHeight="1">
      <c r="A128" s="149" t="s">
        <v>2677</v>
      </c>
      <c r="B128" s="148" t="s">
        <v>2678</v>
      </c>
      <c r="C128" s="150" t="s">
        <v>2679</v>
      </c>
      <c r="D128" s="151">
        <v>0</v>
      </c>
    </row>
    <row r="129" spans="1:4" ht="12.75" customHeight="1">
      <c r="A129" s="149" t="s">
        <v>2435</v>
      </c>
      <c r="B129" s="148" t="s">
        <v>2436</v>
      </c>
      <c r="C129" s="150" t="s">
        <v>2437</v>
      </c>
      <c r="D129" s="151">
        <v>0</v>
      </c>
    </row>
    <row r="130" spans="1:4" ht="12.75" customHeight="1">
      <c r="A130" s="149" t="s">
        <v>882</v>
      </c>
      <c r="B130" s="148" t="s">
        <v>2421</v>
      </c>
      <c r="C130" s="150" t="s">
        <v>2422</v>
      </c>
      <c r="D130" s="151">
        <v>0</v>
      </c>
    </row>
    <row r="131" spans="1:4" ht="12.75" customHeight="1">
      <c r="A131" s="149" t="s">
        <v>265</v>
      </c>
      <c r="B131" s="148" t="s">
        <v>2370</v>
      </c>
      <c r="C131" s="150" t="s">
        <v>2371</v>
      </c>
      <c r="D131" s="151">
        <v>24</v>
      </c>
    </row>
    <row r="132" spans="1:4" ht="12.75" customHeight="1">
      <c r="A132" s="149" t="s">
        <v>312</v>
      </c>
      <c r="B132" s="148" t="s">
        <v>2325</v>
      </c>
      <c r="C132" s="150" t="s">
        <v>2326</v>
      </c>
      <c r="D132" s="151">
        <v>78</v>
      </c>
    </row>
    <row r="133" spans="1:4" ht="12.75" customHeight="1">
      <c r="A133" s="149" t="s">
        <v>2489</v>
      </c>
      <c r="B133" s="148" t="s">
        <v>3125</v>
      </c>
      <c r="C133" s="150" t="s">
        <v>3135</v>
      </c>
      <c r="D133" s="151">
        <v>40</v>
      </c>
    </row>
    <row r="134" spans="1:4" ht="12.75" customHeight="1">
      <c r="A134" s="149" t="s">
        <v>503</v>
      </c>
      <c r="B134" s="148" t="s">
        <v>2470</v>
      </c>
      <c r="C134" s="150" t="s">
        <v>2471</v>
      </c>
      <c r="D134" s="151">
        <v>0</v>
      </c>
    </row>
    <row r="135" spans="1:4" ht="12.75" customHeight="1">
      <c r="A135" s="149" t="s">
        <v>2986</v>
      </c>
      <c r="B135" s="148" t="s">
        <v>2987</v>
      </c>
      <c r="C135" s="150" t="s">
        <v>2988</v>
      </c>
      <c r="D135" s="151">
        <v>0</v>
      </c>
    </row>
    <row r="136" spans="1:4" ht="12.75" customHeight="1">
      <c r="A136" s="149" t="s">
        <v>865</v>
      </c>
      <c r="B136" s="148" t="s">
        <v>2877</v>
      </c>
      <c r="C136" s="150" t="s">
        <v>2878</v>
      </c>
      <c r="D136" s="151">
        <v>0</v>
      </c>
    </row>
    <row r="137" spans="1:4" ht="12.75" customHeight="1">
      <c r="A137" s="149" t="s">
        <v>1047</v>
      </c>
      <c r="B137" s="148" t="s">
        <v>2362</v>
      </c>
      <c r="C137" s="150" t="s">
        <v>2363</v>
      </c>
      <c r="D137" s="151">
        <v>0</v>
      </c>
    </row>
    <row r="138" spans="1:4" ht="12.75" customHeight="1">
      <c r="A138" s="149" t="s">
        <v>737</v>
      </c>
      <c r="B138" s="148" t="s">
        <v>2628</v>
      </c>
      <c r="C138" s="150" t="s">
        <v>2629</v>
      </c>
      <c r="D138" s="151">
        <v>30</v>
      </c>
    </row>
    <row r="139" spans="1:4" ht="12.75" customHeight="1">
      <c r="A139" s="149" t="s">
        <v>694</v>
      </c>
      <c r="B139" s="148" t="s">
        <v>2447</v>
      </c>
      <c r="C139" s="150" t="s">
        <v>2448</v>
      </c>
      <c r="D139" s="151">
        <v>41</v>
      </c>
    </row>
    <row r="140" spans="1:4" ht="12.75" customHeight="1">
      <c r="A140" s="149" t="s">
        <v>74</v>
      </c>
      <c r="B140" s="148" t="s">
        <v>3115</v>
      </c>
      <c r="C140" s="150" t="s">
        <v>2951</v>
      </c>
      <c r="D140" s="151">
        <v>0</v>
      </c>
    </row>
    <row r="141" spans="1:4" ht="12.75" customHeight="1">
      <c r="A141" s="149" t="s">
        <v>2489</v>
      </c>
      <c r="B141" s="148" t="s">
        <v>2620</v>
      </c>
      <c r="C141" s="150" t="s">
        <v>3017</v>
      </c>
      <c r="D141" s="151">
        <v>0</v>
      </c>
    </row>
    <row r="142" spans="1:4" ht="12.75" customHeight="1">
      <c r="A142" s="149" t="s">
        <v>3056</v>
      </c>
      <c r="B142" s="148" t="s">
        <v>3057</v>
      </c>
      <c r="C142" s="150" t="s">
        <v>3058</v>
      </c>
      <c r="D142" s="151">
        <v>0</v>
      </c>
    </row>
    <row r="143" spans="1:4" ht="12.75" customHeight="1">
      <c r="A143" s="149" t="s">
        <v>955</v>
      </c>
      <c r="B143" s="148" t="s">
        <v>2351</v>
      </c>
      <c r="C143" s="150" t="s">
        <v>2352</v>
      </c>
      <c r="D143" s="151">
        <v>14</v>
      </c>
    </row>
    <row r="144" spans="1:4" ht="12.75" customHeight="1">
      <c r="A144" s="149" t="s">
        <v>2327</v>
      </c>
      <c r="B144" s="148" t="s">
        <v>2328</v>
      </c>
      <c r="C144" s="150" t="s">
        <v>2329</v>
      </c>
      <c r="D144" s="151">
        <v>0</v>
      </c>
    </row>
    <row r="145" spans="1:4" ht="12.75" customHeight="1">
      <c r="A145" s="149" t="s">
        <v>463</v>
      </c>
      <c r="B145" s="148" t="s">
        <v>2946</v>
      </c>
      <c r="C145" s="150" t="s">
        <v>2947</v>
      </c>
      <c r="D145" s="151">
        <v>150</v>
      </c>
    </row>
    <row r="146" spans="1:4" ht="12.75" customHeight="1">
      <c r="A146" s="149" t="s">
        <v>2912</v>
      </c>
      <c r="B146" s="148" t="s">
        <v>2913</v>
      </c>
      <c r="C146" s="150" t="s">
        <v>2914</v>
      </c>
      <c r="D146" s="151">
        <v>0</v>
      </c>
    </row>
    <row r="147" spans="1:4" ht="12.75" customHeight="1">
      <c r="A147" s="149" t="s">
        <v>2992</v>
      </c>
      <c r="B147" s="148" t="s">
        <v>2993</v>
      </c>
      <c r="C147" s="150" t="s">
        <v>2994</v>
      </c>
      <c r="D147" s="151">
        <v>0</v>
      </c>
    </row>
    <row r="148" spans="1:4" ht="12.75" customHeight="1">
      <c r="A148" s="149" t="s">
        <v>2391</v>
      </c>
      <c r="B148" s="148" t="s">
        <v>2392</v>
      </c>
      <c r="C148" s="150" t="s">
        <v>2393</v>
      </c>
      <c r="D148" s="151">
        <v>21</v>
      </c>
    </row>
    <row r="149" spans="1:4" ht="12.75" customHeight="1">
      <c r="A149" s="149" t="s">
        <v>860</v>
      </c>
      <c r="B149" s="148" t="s">
        <v>2517</v>
      </c>
      <c r="C149" s="150" t="s">
        <v>2518</v>
      </c>
      <c r="D149" s="151">
        <v>11</v>
      </c>
    </row>
    <row r="150" spans="1:4" ht="12.75" customHeight="1">
      <c r="A150" s="149" t="s">
        <v>2813</v>
      </c>
      <c r="B150" s="148" t="s">
        <v>2814</v>
      </c>
      <c r="C150" s="150" t="s">
        <v>2815</v>
      </c>
      <c r="D150" s="151">
        <v>0</v>
      </c>
    </row>
    <row r="151" spans="1:4" ht="12.75" customHeight="1">
      <c r="A151" s="149" t="s">
        <v>242</v>
      </c>
      <c r="B151" s="148" t="s">
        <v>2570</v>
      </c>
      <c r="C151" s="150" t="s">
        <v>2571</v>
      </c>
      <c r="D151" s="151">
        <v>51</v>
      </c>
    </row>
    <row r="152" spans="1:4" ht="12.75" customHeight="1">
      <c r="A152" s="149" t="s">
        <v>2497</v>
      </c>
      <c r="B152" s="148" t="s">
        <v>2498</v>
      </c>
      <c r="C152" s="150" t="s">
        <v>2499</v>
      </c>
      <c r="D152" s="151">
        <v>0</v>
      </c>
    </row>
    <row r="153" spans="1:4" ht="12.75" customHeight="1">
      <c r="A153" s="149" t="s">
        <v>2489</v>
      </c>
      <c r="B153" s="148" t="s">
        <v>2493</v>
      </c>
      <c r="C153" s="150" t="s">
        <v>2494</v>
      </c>
      <c r="D153" s="151">
        <v>1</v>
      </c>
    </row>
    <row r="154" spans="1:4" ht="12.75" customHeight="1">
      <c r="A154" s="149" t="s">
        <v>387</v>
      </c>
      <c r="B154" s="148" t="s">
        <v>2745</v>
      </c>
      <c r="C154" s="150" t="s">
        <v>2746</v>
      </c>
      <c r="D154" s="151">
        <v>25</v>
      </c>
    </row>
    <row r="155" spans="1:4" ht="12.75" customHeight="1">
      <c r="A155" s="149" t="s">
        <v>2489</v>
      </c>
      <c r="B155" s="148" t="s">
        <v>2495</v>
      </c>
      <c r="C155" s="150" t="s">
        <v>2496</v>
      </c>
      <c r="D155" s="151">
        <v>16</v>
      </c>
    </row>
    <row r="156" spans="1:4" ht="12.75" customHeight="1">
      <c r="A156" s="149" t="s">
        <v>2635</v>
      </c>
      <c r="B156" s="148" t="s">
        <v>2364</v>
      </c>
      <c r="C156" s="150" t="s">
        <v>2636</v>
      </c>
      <c r="D156" s="151">
        <v>40</v>
      </c>
    </row>
    <row r="157" spans="1:4" ht="12.75" customHeight="1">
      <c r="A157" s="149" t="s">
        <v>891</v>
      </c>
      <c r="B157" s="148" t="s">
        <v>2804</v>
      </c>
      <c r="C157" s="150" t="s">
        <v>2805</v>
      </c>
      <c r="D157" s="151">
        <v>0</v>
      </c>
    </row>
    <row r="158" spans="1:4" ht="12.75" customHeight="1">
      <c r="A158" s="149" t="s">
        <v>2648</v>
      </c>
      <c r="B158" s="148" t="s">
        <v>2649</v>
      </c>
      <c r="C158" s="150" t="s">
        <v>2650</v>
      </c>
      <c r="D158" s="151">
        <v>0</v>
      </c>
    </row>
    <row r="159" spans="1:4" ht="12.75" customHeight="1">
      <c r="A159" s="149" t="s">
        <v>413</v>
      </c>
      <c r="B159" s="148" t="s">
        <v>2769</v>
      </c>
      <c r="C159" s="150" t="s">
        <v>2770</v>
      </c>
      <c r="D159" s="151">
        <v>4</v>
      </c>
    </row>
    <row r="160" spans="1:4" ht="12.75" customHeight="1">
      <c r="A160" s="149" t="s">
        <v>2771</v>
      </c>
      <c r="B160" s="148" t="s">
        <v>2772</v>
      </c>
      <c r="C160" s="150" t="s">
        <v>2773</v>
      </c>
      <c r="D160" s="151">
        <v>0</v>
      </c>
    </row>
    <row r="161" spans="1:4" ht="12.75" customHeight="1">
      <c r="A161" s="149" t="s">
        <v>410</v>
      </c>
      <c r="B161" s="148" t="s">
        <v>2752</v>
      </c>
      <c r="C161" s="150" t="s">
        <v>2753</v>
      </c>
      <c r="D161" s="151">
        <v>32</v>
      </c>
    </row>
    <row r="162" spans="1:4" ht="12.75" customHeight="1">
      <c r="A162" s="149" t="s">
        <v>593</v>
      </c>
      <c r="B162" s="148" t="s">
        <v>2923</v>
      </c>
      <c r="C162" s="150" t="s">
        <v>2924</v>
      </c>
      <c r="D162" s="151">
        <v>16</v>
      </c>
    </row>
    <row r="163" spans="1:4" ht="12.75" customHeight="1">
      <c r="A163" s="149" t="s">
        <v>2866</v>
      </c>
      <c r="B163" s="148" t="s">
        <v>2867</v>
      </c>
      <c r="C163" s="150" t="s">
        <v>2868</v>
      </c>
      <c r="D163" s="151">
        <v>0</v>
      </c>
    </row>
    <row r="164" spans="1:4" ht="12.75" customHeight="1">
      <c r="A164" s="149" t="s">
        <v>263</v>
      </c>
      <c r="B164" s="148" t="s">
        <v>2542</v>
      </c>
      <c r="C164" s="150" t="s">
        <v>2740</v>
      </c>
      <c r="D164" s="151">
        <v>0</v>
      </c>
    </row>
    <row r="165" spans="1:4" ht="12.75" customHeight="1">
      <c r="A165" s="149" t="s">
        <v>574</v>
      </c>
      <c r="B165" s="148" t="s">
        <v>2764</v>
      </c>
      <c r="C165" s="150" t="s">
        <v>2765</v>
      </c>
      <c r="D165" s="151">
        <v>0</v>
      </c>
    </row>
    <row r="166" spans="1:4" ht="12.75" customHeight="1">
      <c r="A166" s="149" t="s">
        <v>912</v>
      </c>
      <c r="B166" s="148" t="s">
        <v>2484</v>
      </c>
      <c r="C166" s="150" t="s">
        <v>2485</v>
      </c>
      <c r="D166" s="151">
        <v>13</v>
      </c>
    </row>
    <row r="167" spans="1:4" ht="12.75" customHeight="1">
      <c r="A167" s="149" t="s">
        <v>517</v>
      </c>
      <c r="B167" s="148" t="s">
        <v>2802</v>
      </c>
      <c r="C167" s="150" t="s">
        <v>2803</v>
      </c>
      <c r="D167" s="151">
        <v>0</v>
      </c>
    </row>
    <row r="168" spans="1:4" ht="12.75" customHeight="1">
      <c r="A168" s="149" t="s">
        <v>583</v>
      </c>
      <c r="B168" s="148" t="s">
        <v>2401</v>
      </c>
      <c r="C168" s="150" t="s">
        <v>2402</v>
      </c>
      <c r="D168" s="151">
        <v>0</v>
      </c>
    </row>
    <row r="169" spans="1:4" ht="12.75" customHeight="1">
      <c r="A169" s="149" t="s">
        <v>532</v>
      </c>
      <c r="B169" s="148" t="s">
        <v>2796</v>
      </c>
      <c r="C169" s="150" t="s">
        <v>2797</v>
      </c>
      <c r="D169" s="151">
        <v>29</v>
      </c>
    </row>
    <row r="170" spans="1:4" ht="12.75" customHeight="1">
      <c r="A170" s="149" t="s">
        <v>697</v>
      </c>
      <c r="B170" s="148" t="s">
        <v>2620</v>
      </c>
      <c r="C170" s="150" t="s">
        <v>2621</v>
      </c>
      <c r="D170" s="151">
        <v>144</v>
      </c>
    </row>
    <row r="171" spans="1:4" ht="12.75" customHeight="1">
      <c r="A171" s="149" t="s">
        <v>1045</v>
      </c>
      <c r="B171" s="148" t="s">
        <v>2936</v>
      </c>
      <c r="C171" s="150" t="s">
        <v>2937</v>
      </c>
      <c r="D171" s="151">
        <v>0</v>
      </c>
    </row>
    <row r="172" spans="1:4" ht="12.75" customHeight="1">
      <c r="A172" s="149" t="s">
        <v>914</v>
      </c>
      <c r="B172" s="148" t="s">
        <v>3025</v>
      </c>
      <c r="C172" s="150" t="s">
        <v>3026</v>
      </c>
      <c r="D172" s="151">
        <v>0</v>
      </c>
    </row>
    <row r="173" spans="1:4" ht="12.75" customHeight="1">
      <c r="A173" s="149" t="s">
        <v>143</v>
      </c>
      <c r="B173" s="148" t="s">
        <v>2766</v>
      </c>
      <c r="C173" s="150" t="s">
        <v>2767</v>
      </c>
      <c r="D173" s="151">
        <v>2</v>
      </c>
    </row>
    <row r="174" spans="1:4" ht="12.75" customHeight="1">
      <c r="A174" s="149" t="s">
        <v>330</v>
      </c>
      <c r="B174" s="148" t="s">
        <v>2438</v>
      </c>
      <c r="C174" s="150" t="s">
        <v>2439</v>
      </c>
      <c r="D174" s="151">
        <v>35</v>
      </c>
    </row>
    <row r="175" spans="1:4" ht="12.75" customHeight="1">
      <c r="A175" s="149" t="s">
        <v>996</v>
      </c>
      <c r="B175" s="148" t="s">
        <v>2714</v>
      </c>
      <c r="C175" s="150" t="s">
        <v>2715</v>
      </c>
      <c r="D175" s="151">
        <v>24</v>
      </c>
    </row>
    <row r="176" spans="1:4" ht="12.75" customHeight="1">
      <c r="A176" s="149" t="s">
        <v>126</v>
      </c>
      <c r="B176" s="148" t="s">
        <v>2568</v>
      </c>
      <c r="C176" s="150" t="s">
        <v>2569</v>
      </c>
      <c r="D176" s="151">
        <v>0</v>
      </c>
    </row>
    <row r="177" spans="1:4" ht="12.75" customHeight="1">
      <c r="A177" s="149" t="s">
        <v>2837</v>
      </c>
      <c r="B177" s="148" t="s">
        <v>2838</v>
      </c>
      <c r="C177" s="150" t="s">
        <v>2839</v>
      </c>
      <c r="D177" s="151">
        <v>0</v>
      </c>
    </row>
    <row r="178" spans="1:4" ht="12.75" customHeight="1">
      <c r="A178" s="149" t="s">
        <v>839</v>
      </c>
      <c r="B178" s="148" t="s">
        <v>2728</v>
      </c>
      <c r="C178" s="150" t="s">
        <v>2729</v>
      </c>
      <c r="D178" s="151">
        <v>0</v>
      </c>
    </row>
    <row r="179" spans="1:4" ht="12.75" customHeight="1">
      <c r="A179" s="149" t="s">
        <v>190</v>
      </c>
      <c r="B179" s="148" t="s">
        <v>2699</v>
      </c>
      <c r="C179" s="150" t="s">
        <v>2700</v>
      </c>
      <c r="D179" s="151">
        <v>25</v>
      </c>
    </row>
    <row r="180" spans="1:4" ht="12.75" customHeight="1">
      <c r="A180" s="149" t="s">
        <v>692</v>
      </c>
      <c r="B180" s="148" t="s">
        <v>2464</v>
      </c>
      <c r="C180" s="150" t="s">
        <v>2465</v>
      </c>
      <c r="D180" s="151">
        <v>0</v>
      </c>
    </row>
    <row r="181" spans="1:4" ht="12.75" customHeight="1">
      <c r="A181" s="149" t="s">
        <v>849</v>
      </c>
      <c r="B181" s="148" t="s">
        <v>3023</v>
      </c>
      <c r="C181" s="150" t="s">
        <v>3024</v>
      </c>
      <c r="D181" s="151">
        <v>0</v>
      </c>
    </row>
    <row r="182" spans="1:4" ht="12.75" customHeight="1">
      <c r="A182" s="149" t="s">
        <v>2425</v>
      </c>
      <c r="B182" s="148" t="s">
        <v>3116</v>
      </c>
      <c r="C182" s="150" t="s">
        <v>2426</v>
      </c>
      <c r="D182" s="151">
        <v>0</v>
      </c>
    </row>
    <row r="183" spans="1:4" ht="12.75" customHeight="1">
      <c r="A183" s="149" t="s">
        <v>664</v>
      </c>
      <c r="B183" s="148" t="s">
        <v>2553</v>
      </c>
      <c r="C183" s="150" t="s">
        <v>2554</v>
      </c>
      <c r="D183" s="151">
        <v>0</v>
      </c>
    </row>
    <row r="184" spans="1:4" ht="12.75" customHeight="1">
      <c r="A184" s="149" t="s">
        <v>845</v>
      </c>
      <c r="B184" s="148" t="s">
        <v>2684</v>
      </c>
      <c r="C184" s="150" t="s">
        <v>2685</v>
      </c>
      <c r="D184" s="151">
        <v>0</v>
      </c>
    </row>
    <row r="185" spans="1:4" ht="12.75" customHeight="1">
      <c r="A185" s="149" t="s">
        <v>2956</v>
      </c>
      <c r="B185" s="148" t="s">
        <v>2957</v>
      </c>
      <c r="C185" s="150" t="s">
        <v>2958</v>
      </c>
      <c r="D185" s="151">
        <v>0</v>
      </c>
    </row>
    <row r="186" spans="1:4" ht="12.75" customHeight="1">
      <c r="A186" s="149" t="s">
        <v>961</v>
      </c>
      <c r="B186" s="148" t="s">
        <v>2572</v>
      </c>
      <c r="C186" s="150" t="s">
        <v>2573</v>
      </c>
      <c r="D186" s="151">
        <v>4</v>
      </c>
    </row>
    <row r="187" spans="1:4" ht="12.75" customHeight="1">
      <c r="A187" s="149" t="s">
        <v>2489</v>
      </c>
      <c r="B187" s="148" t="s">
        <v>3126</v>
      </c>
      <c r="C187" s="150" t="s">
        <v>3136</v>
      </c>
      <c r="D187" s="151">
        <v>39</v>
      </c>
    </row>
    <row r="188" spans="1:4" ht="12.75" customHeight="1">
      <c r="A188" s="149" t="s">
        <v>2523</v>
      </c>
      <c r="B188" s="148" t="s">
        <v>2524</v>
      </c>
      <c r="C188" s="150" t="s">
        <v>2525</v>
      </c>
      <c r="D188" s="151">
        <v>0</v>
      </c>
    </row>
    <row r="189" spans="1:4" ht="12.75" customHeight="1">
      <c r="A189" s="149" t="s">
        <v>604</v>
      </c>
      <c r="B189" s="148" t="s">
        <v>2639</v>
      </c>
      <c r="C189" s="150" t="s">
        <v>2640</v>
      </c>
      <c r="D189" s="151">
        <v>10</v>
      </c>
    </row>
    <row r="190" spans="1:4" ht="12.75" customHeight="1">
      <c r="A190" s="149" t="s">
        <v>558</v>
      </c>
      <c r="B190" s="148" t="s">
        <v>2888</v>
      </c>
      <c r="C190" s="150" t="s">
        <v>2889</v>
      </c>
      <c r="D190" s="151">
        <v>134</v>
      </c>
    </row>
    <row r="191" spans="1:4" ht="12.75" customHeight="1">
      <c r="A191" s="149" t="s">
        <v>2489</v>
      </c>
      <c r="B191" s="148" t="s">
        <v>2515</v>
      </c>
      <c r="C191" s="150" t="s">
        <v>2516</v>
      </c>
      <c r="D191" s="151">
        <v>55</v>
      </c>
    </row>
    <row r="192" spans="1:4" ht="12.75" customHeight="1">
      <c r="A192" s="149" t="s">
        <v>537</v>
      </c>
      <c r="B192" s="148" t="s">
        <v>2595</v>
      </c>
      <c r="C192" s="150" t="s">
        <v>2596</v>
      </c>
      <c r="D192" s="151">
        <v>47</v>
      </c>
    </row>
    <row r="193" spans="1:4" ht="12.75" customHeight="1">
      <c r="A193" s="149" t="s">
        <v>130</v>
      </c>
      <c r="B193" s="148" t="s">
        <v>2358</v>
      </c>
      <c r="C193" s="150" t="s">
        <v>2879</v>
      </c>
      <c r="D193" s="151">
        <v>0</v>
      </c>
    </row>
    <row r="194" spans="1:4" ht="12.75" customHeight="1">
      <c r="A194" s="149" t="s">
        <v>257</v>
      </c>
      <c r="B194" s="148" t="s">
        <v>2414</v>
      </c>
      <c r="C194" s="150" t="s">
        <v>2651</v>
      </c>
      <c r="D194" s="151">
        <v>0</v>
      </c>
    </row>
    <row r="195" spans="1:4" ht="12.75" customHeight="1">
      <c r="A195" s="149" t="s">
        <v>2450</v>
      </c>
      <c r="B195" s="148" t="s">
        <v>3117</v>
      </c>
      <c r="C195" s="150" t="s">
        <v>2754</v>
      </c>
      <c r="D195" s="151">
        <v>0</v>
      </c>
    </row>
    <row r="196" spans="1:4" ht="12.75" customHeight="1">
      <c r="A196" s="149" t="s">
        <v>952</v>
      </c>
      <c r="B196" s="148" t="s">
        <v>2741</v>
      </c>
      <c r="C196" s="150" t="s">
        <v>2742</v>
      </c>
      <c r="D196" s="151">
        <v>0</v>
      </c>
    </row>
    <row r="197" spans="1:4" ht="12.75" customHeight="1">
      <c r="A197" s="149" t="s">
        <v>571</v>
      </c>
      <c r="B197" s="148" t="s">
        <v>3118</v>
      </c>
      <c r="C197" s="150" t="s">
        <v>2669</v>
      </c>
      <c r="D197" s="151">
        <v>120</v>
      </c>
    </row>
    <row r="198" spans="1:4" ht="12.75" customHeight="1">
      <c r="A198" s="149" t="s">
        <v>2489</v>
      </c>
      <c r="B198" s="148" t="s">
        <v>2811</v>
      </c>
      <c r="C198" s="150" t="s">
        <v>2812</v>
      </c>
      <c r="D198" s="151">
        <v>0</v>
      </c>
    </row>
    <row r="199" spans="1:4" ht="12.75" customHeight="1">
      <c r="A199" s="149" t="s">
        <v>721</v>
      </c>
      <c r="B199" s="148" t="s">
        <v>2864</v>
      </c>
      <c r="C199" s="150" t="s">
        <v>2865</v>
      </c>
      <c r="D199" s="151">
        <v>0</v>
      </c>
    </row>
    <row r="200" spans="1:4" ht="12.75" customHeight="1">
      <c r="A200" s="149" t="s">
        <v>990</v>
      </c>
      <c r="B200" s="148" t="s">
        <v>2551</v>
      </c>
      <c r="C200" s="150" t="s">
        <v>2552</v>
      </c>
      <c r="D200" s="151">
        <v>0</v>
      </c>
    </row>
    <row r="201" spans="1:4" ht="12.75" customHeight="1">
      <c r="A201" s="149" t="s">
        <v>2574</v>
      </c>
      <c r="B201" s="148" t="s">
        <v>2575</v>
      </c>
      <c r="C201" s="150" t="s">
        <v>2576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2723</v>
      </c>
      <c r="D202" s="151">
        <v>6</v>
      </c>
    </row>
    <row r="203" spans="1:4" ht="12.75" customHeight="1">
      <c r="A203" s="149" t="s">
        <v>2537</v>
      </c>
      <c r="B203" s="148" t="s">
        <v>2538</v>
      </c>
      <c r="C203" s="150" t="s">
        <v>2539</v>
      </c>
      <c r="D203" s="151">
        <v>0</v>
      </c>
    </row>
    <row r="204" spans="1:4" ht="12.75" customHeight="1">
      <c r="A204" s="149" t="s">
        <v>888</v>
      </c>
      <c r="B204" s="148" t="s">
        <v>2910</v>
      </c>
      <c r="C204" s="150" t="s">
        <v>2911</v>
      </c>
      <c r="D204" s="151">
        <v>0</v>
      </c>
    </row>
    <row r="205" spans="1:4" ht="12.75" customHeight="1">
      <c r="A205" s="149" t="s">
        <v>627</v>
      </c>
      <c r="B205" s="148" t="s">
        <v>3007</v>
      </c>
      <c r="C205" s="150" t="s">
        <v>3008</v>
      </c>
      <c r="D205" s="151">
        <v>0</v>
      </c>
    </row>
    <row r="206" spans="1:4" ht="12.75" customHeight="1">
      <c r="A206" s="149" t="s">
        <v>438</v>
      </c>
      <c r="B206" s="148" t="s">
        <v>2409</v>
      </c>
      <c r="C206" s="150" t="s">
        <v>2410</v>
      </c>
      <c r="D206" s="151">
        <v>54</v>
      </c>
    </row>
    <row r="207" spans="1:4" ht="12.75" customHeight="1">
      <c r="A207" s="149" t="s">
        <v>2981</v>
      </c>
      <c r="B207" s="148" t="s">
        <v>2982</v>
      </c>
      <c r="C207" s="150" t="s">
        <v>2983</v>
      </c>
      <c r="D207" s="151">
        <v>0</v>
      </c>
    </row>
    <row r="208" spans="1:4" ht="12.75" customHeight="1">
      <c r="A208" s="149" t="s">
        <v>497</v>
      </c>
      <c r="B208" s="148" t="s">
        <v>2954</v>
      </c>
      <c r="C208" s="150" t="s">
        <v>2955</v>
      </c>
      <c r="D208" s="151">
        <v>9</v>
      </c>
    </row>
    <row r="209" spans="1:4" ht="12.75" customHeight="1">
      <c r="A209" s="149" t="s">
        <v>2663</v>
      </c>
      <c r="B209" s="148" t="s">
        <v>2664</v>
      </c>
      <c r="C209" s="150" t="s">
        <v>2665</v>
      </c>
      <c r="D209" s="151">
        <v>1</v>
      </c>
    </row>
    <row r="210" spans="1:4" ht="12.75" customHeight="1">
      <c r="A210" s="149" t="s">
        <v>2416</v>
      </c>
      <c r="B210" s="148" t="s">
        <v>2417</v>
      </c>
      <c r="C210" s="150" t="s">
        <v>2418</v>
      </c>
      <c r="D210" s="151">
        <v>0</v>
      </c>
    </row>
    <row r="211" spans="1:4" ht="12.75" customHeight="1">
      <c r="A211" s="149" t="s">
        <v>83</v>
      </c>
      <c r="B211" s="148" t="s">
        <v>2643</v>
      </c>
      <c r="C211" s="150" t="s">
        <v>2644</v>
      </c>
      <c r="D211" s="151">
        <v>191</v>
      </c>
    </row>
    <row r="212" spans="1:4" ht="12.75" customHeight="1">
      <c r="A212" s="149" t="s">
        <v>3001</v>
      </c>
      <c r="B212" s="148" t="s">
        <v>3002</v>
      </c>
      <c r="C212" s="150" t="s">
        <v>3003</v>
      </c>
      <c r="D212" s="151">
        <v>0</v>
      </c>
    </row>
    <row r="213" spans="1:4" ht="12.75" customHeight="1">
      <c r="A213" s="149" t="s">
        <v>407</v>
      </c>
      <c r="B213" s="148" t="s">
        <v>2833</v>
      </c>
      <c r="C213" s="150" t="s">
        <v>2834</v>
      </c>
      <c r="D213" s="151">
        <v>29</v>
      </c>
    </row>
    <row r="214" spans="1:4" ht="12.75" customHeight="1">
      <c r="A214" s="149" t="s">
        <v>482</v>
      </c>
      <c r="B214" s="148" t="s">
        <v>2387</v>
      </c>
      <c r="C214" s="150" t="s">
        <v>2388</v>
      </c>
      <c r="D214" s="151">
        <v>22</v>
      </c>
    </row>
    <row r="215" spans="1:4" ht="12.75" customHeight="1">
      <c r="A215" s="149" t="s">
        <v>2655</v>
      </c>
      <c r="B215" s="148" t="s">
        <v>2656</v>
      </c>
      <c r="C215" s="150" t="s">
        <v>2657</v>
      </c>
      <c r="D215" s="151">
        <v>9</v>
      </c>
    </row>
    <row r="216" spans="1:4" ht="12.75" customHeight="1">
      <c r="A216" s="149" t="s">
        <v>249</v>
      </c>
      <c r="B216" s="148" t="s">
        <v>3119</v>
      </c>
      <c r="C216" s="150" t="s">
        <v>2925</v>
      </c>
      <c r="D216" s="151">
        <v>41</v>
      </c>
    </row>
    <row r="217" spans="1:4" ht="12.75" customHeight="1">
      <c r="A217" s="149" t="s">
        <v>599</v>
      </c>
      <c r="B217" s="148" t="s">
        <v>2789</v>
      </c>
      <c r="C217" s="150" t="s">
        <v>2790</v>
      </c>
      <c r="D217" s="151">
        <v>0</v>
      </c>
    </row>
    <row r="218" spans="1:4" ht="12.75" customHeight="1">
      <c r="A218" s="149" t="s">
        <v>167</v>
      </c>
      <c r="B218" s="148" t="s">
        <v>2339</v>
      </c>
      <c r="C218" s="150" t="s">
        <v>2340</v>
      </c>
      <c r="D218" s="151">
        <v>18</v>
      </c>
    </row>
    <row r="219" spans="1:4" ht="12.75" customHeight="1">
      <c r="A219" s="149" t="s">
        <v>2817</v>
      </c>
      <c r="B219" s="148" t="s">
        <v>2818</v>
      </c>
      <c r="C219" s="150" t="s">
        <v>2819</v>
      </c>
      <c r="D219" s="151">
        <v>0</v>
      </c>
    </row>
    <row r="220" spans="1:4" ht="12.75" customHeight="1">
      <c r="A220" s="149" t="s">
        <v>52</v>
      </c>
      <c r="B220" s="148" t="s">
        <v>2894</v>
      </c>
      <c r="C220" s="150" t="s">
        <v>2895</v>
      </c>
      <c r="D220" s="151">
        <v>10</v>
      </c>
    </row>
    <row r="221" spans="1:4" ht="12.75" customHeight="1">
      <c r="A221" s="149" t="s">
        <v>677</v>
      </c>
      <c r="B221" s="148" t="s">
        <v>2906</v>
      </c>
      <c r="C221" s="150" t="s">
        <v>2907</v>
      </c>
      <c r="D221" s="151">
        <v>57</v>
      </c>
    </row>
    <row r="222" spans="1:4" ht="12.75" customHeight="1">
      <c r="A222" s="149" t="s">
        <v>541</v>
      </c>
      <c r="B222" s="148" t="s">
        <v>2382</v>
      </c>
      <c r="C222" s="150" t="s">
        <v>2383</v>
      </c>
      <c r="D222" s="151">
        <v>55</v>
      </c>
    </row>
    <row r="223" spans="1:4" ht="12.75" customHeight="1">
      <c r="A223" s="149" t="s">
        <v>2404</v>
      </c>
      <c r="B223" s="148" t="s">
        <v>2405</v>
      </c>
      <c r="C223" s="150" t="s">
        <v>2406</v>
      </c>
      <c r="D223" s="151">
        <v>0</v>
      </c>
    </row>
    <row r="224" spans="1:4" ht="12.75" customHeight="1">
      <c r="A224" s="149" t="s">
        <v>67</v>
      </c>
      <c r="B224" s="148" t="s">
        <v>2372</v>
      </c>
      <c r="C224" s="150" t="s">
        <v>2373</v>
      </c>
      <c r="D224" s="151">
        <v>1</v>
      </c>
    </row>
    <row r="225" spans="1:4" ht="12.75" customHeight="1">
      <c r="A225" s="149" t="s">
        <v>2489</v>
      </c>
      <c r="B225" s="148" t="s">
        <v>2821</v>
      </c>
      <c r="C225" s="150" t="s">
        <v>2822</v>
      </c>
      <c r="D225" s="151">
        <v>29</v>
      </c>
    </row>
    <row r="226" spans="1:4" ht="12.75" customHeight="1">
      <c r="A226" s="149" t="s">
        <v>725</v>
      </c>
      <c r="B226" s="148" t="s">
        <v>2374</v>
      </c>
      <c r="C226" s="150" t="s">
        <v>2375</v>
      </c>
      <c r="D226" s="151">
        <v>0</v>
      </c>
    </row>
    <row r="227" spans="1:4" ht="12.75" customHeight="1">
      <c r="A227" s="149" t="s">
        <v>337</v>
      </c>
      <c r="B227" s="148" t="s">
        <v>2380</v>
      </c>
      <c r="C227" s="150" t="s">
        <v>2381</v>
      </c>
      <c r="D227" s="151">
        <v>57</v>
      </c>
    </row>
    <row r="228" spans="1:4" ht="12.75" customHeight="1">
      <c r="A228" s="149" t="s">
        <v>212</v>
      </c>
      <c r="B228" s="148" t="s">
        <v>2730</v>
      </c>
      <c r="C228" s="150" t="s">
        <v>2731</v>
      </c>
      <c r="D228" s="151">
        <v>71</v>
      </c>
    </row>
    <row r="229" spans="1:4" ht="12.75" customHeight="1">
      <c r="A229" s="149" t="s">
        <v>428</v>
      </c>
      <c r="B229" s="148" t="s">
        <v>2778</v>
      </c>
      <c r="C229" s="150" t="s">
        <v>2779</v>
      </c>
      <c r="D229" s="151">
        <v>0</v>
      </c>
    </row>
    <row r="230" spans="1:4" ht="12.75" customHeight="1">
      <c r="A230" s="149" t="s">
        <v>2432</v>
      </c>
      <c r="B230" s="148" t="s">
        <v>2433</v>
      </c>
      <c r="C230" s="150" t="s">
        <v>2434</v>
      </c>
      <c r="D230" s="151">
        <v>0</v>
      </c>
    </row>
    <row r="231" spans="1:4" ht="12.75" customHeight="1">
      <c r="A231" s="149" t="s">
        <v>1023</v>
      </c>
      <c r="B231" s="148" t="s">
        <v>2641</v>
      </c>
      <c r="C231" s="150" t="s">
        <v>2642</v>
      </c>
      <c r="D231" s="151">
        <v>0</v>
      </c>
    </row>
    <row r="232" spans="1:4" ht="12.75" customHeight="1">
      <c r="A232" s="149" t="s">
        <v>2557</v>
      </c>
      <c r="B232" s="148" t="s">
        <v>2364</v>
      </c>
      <c r="C232" s="150" t="s">
        <v>2558</v>
      </c>
      <c r="D232" s="151">
        <v>0</v>
      </c>
    </row>
    <row r="233" spans="1:4" ht="12.75" customHeight="1">
      <c r="A233" s="149" t="s">
        <v>2732</v>
      </c>
      <c r="B233" s="148" t="s">
        <v>2733</v>
      </c>
      <c r="C233" s="150" t="s">
        <v>2734</v>
      </c>
      <c r="D233" s="151">
        <v>0</v>
      </c>
    </row>
    <row r="234" spans="1:4" ht="12.75" customHeight="1">
      <c r="A234" s="149" t="s">
        <v>375</v>
      </c>
      <c r="B234" s="148" t="s">
        <v>2544</v>
      </c>
      <c r="C234" s="150" t="s">
        <v>2545</v>
      </c>
      <c r="D234" s="151">
        <v>0</v>
      </c>
    </row>
    <row r="235" spans="1:4" ht="12.75" customHeight="1">
      <c r="A235" s="149" t="s">
        <v>521</v>
      </c>
      <c r="B235" s="148" t="s">
        <v>2482</v>
      </c>
      <c r="C235" s="150" t="s">
        <v>2483</v>
      </c>
      <c r="D235" s="151">
        <v>0</v>
      </c>
    </row>
    <row r="236" spans="1:4" ht="12.75" customHeight="1">
      <c r="A236" s="149" t="s">
        <v>98</v>
      </c>
      <c r="B236" s="148" t="s">
        <v>2601</v>
      </c>
      <c r="C236" s="150" t="s">
        <v>2602</v>
      </c>
      <c r="D236" s="151">
        <v>162</v>
      </c>
    </row>
    <row r="237" spans="1:4" ht="12.75" customHeight="1">
      <c r="A237" s="149" t="s">
        <v>903</v>
      </c>
      <c r="B237" s="148" t="s">
        <v>2920</v>
      </c>
      <c r="C237" s="150" t="s">
        <v>2921</v>
      </c>
      <c r="D237" s="151">
        <v>0</v>
      </c>
    </row>
    <row r="238" spans="1:4" ht="12.75" customHeight="1">
      <c r="A238" s="149" t="s">
        <v>2489</v>
      </c>
      <c r="B238" s="148" t="s">
        <v>740</v>
      </c>
      <c r="C238" s="150" t="s">
        <v>2905</v>
      </c>
      <c r="D238" s="151">
        <v>0</v>
      </c>
    </row>
    <row r="239" spans="1:4" ht="12.75" customHeight="1">
      <c r="A239" s="149" t="s">
        <v>403</v>
      </c>
      <c r="B239" s="148" t="s">
        <v>2593</v>
      </c>
      <c r="C239" s="150" t="s">
        <v>2722</v>
      </c>
      <c r="D239" s="151">
        <v>3</v>
      </c>
    </row>
    <row r="240" spans="1:4" ht="12.75" customHeight="1">
      <c r="A240" s="149" t="s">
        <v>325</v>
      </c>
      <c r="B240" s="148" t="s">
        <v>2750</v>
      </c>
      <c r="C240" s="150" t="s">
        <v>2751</v>
      </c>
      <c r="D240" s="151">
        <v>30</v>
      </c>
    </row>
    <row r="241" spans="1:4" ht="12.75" customHeight="1">
      <c r="A241" s="149" t="s">
        <v>2394</v>
      </c>
      <c r="B241" s="148" t="s">
        <v>2395</v>
      </c>
      <c r="C241" s="150" t="s">
        <v>2396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2353</v>
      </c>
      <c r="D242" s="151">
        <v>134</v>
      </c>
    </row>
    <row r="243" spans="1:4" ht="12.75" customHeight="1">
      <c r="A243" s="149" t="s">
        <v>2658</v>
      </c>
      <c r="B243" s="148" t="s">
        <v>2659</v>
      </c>
      <c r="C243" s="150" t="s">
        <v>2660</v>
      </c>
      <c r="D243" s="151">
        <v>0</v>
      </c>
    </row>
    <row r="244" spans="1:4" ht="12.75" customHeight="1">
      <c r="A244" s="149" t="s">
        <v>2786</v>
      </c>
      <c r="B244" s="148" t="s">
        <v>2787</v>
      </c>
      <c r="C244" s="150" t="s">
        <v>2788</v>
      </c>
      <c r="D244" s="151">
        <v>0</v>
      </c>
    </row>
    <row r="245" spans="1:4" ht="12.75" customHeight="1">
      <c r="A245" s="149" t="s">
        <v>245</v>
      </c>
      <c r="B245" s="148" t="s">
        <v>2626</v>
      </c>
      <c r="C245" s="150" t="s">
        <v>2706</v>
      </c>
      <c r="D245" s="151">
        <v>82</v>
      </c>
    </row>
    <row r="246" spans="1:4" ht="12.75" customHeight="1">
      <c r="A246" s="149" t="s">
        <v>684</v>
      </c>
      <c r="B246" s="148" t="s">
        <v>2566</v>
      </c>
      <c r="C246" s="150" t="s">
        <v>2567</v>
      </c>
      <c r="D246" s="151">
        <v>0</v>
      </c>
    </row>
    <row r="247" spans="1:4" ht="12.75" customHeight="1">
      <c r="A247" s="149" t="s">
        <v>322</v>
      </c>
      <c r="B247" s="148" t="s">
        <v>2526</v>
      </c>
      <c r="C247" s="150" t="s">
        <v>2527</v>
      </c>
      <c r="D247" s="151">
        <v>0</v>
      </c>
    </row>
    <row r="248" spans="1:4" ht="12.75" customHeight="1">
      <c r="A248" s="149" t="s">
        <v>178</v>
      </c>
      <c r="B248" s="148" t="s">
        <v>2938</v>
      </c>
      <c r="C248" s="150" t="s">
        <v>2939</v>
      </c>
      <c r="D248" s="151">
        <v>75</v>
      </c>
    </row>
    <row r="249" spans="1:4" ht="12.75" customHeight="1">
      <c r="A249" s="149" t="s">
        <v>3051</v>
      </c>
      <c r="B249" s="148" t="s">
        <v>3052</v>
      </c>
      <c r="C249" s="150" t="s">
        <v>3053</v>
      </c>
      <c r="D249" s="151">
        <v>0</v>
      </c>
    </row>
    <row r="250" spans="1:4" ht="12.75" customHeight="1">
      <c r="A250" s="149" t="s">
        <v>564</v>
      </c>
      <c r="B250" s="148" t="s">
        <v>2528</v>
      </c>
      <c r="C250" s="150" t="s">
        <v>2529</v>
      </c>
      <c r="D250" s="151">
        <v>30</v>
      </c>
    </row>
    <row r="251" spans="1:4" ht="12.75" customHeight="1">
      <c r="A251" s="149" t="s">
        <v>949</v>
      </c>
      <c r="B251" s="148" t="s">
        <v>2755</v>
      </c>
      <c r="C251" s="150" t="s">
        <v>2756</v>
      </c>
      <c r="D251" s="151">
        <v>0</v>
      </c>
    </row>
    <row r="252" spans="1:4" ht="12.75" customHeight="1">
      <c r="A252" s="149" t="s">
        <v>1040</v>
      </c>
      <c r="B252" s="148" t="s">
        <v>2562</v>
      </c>
      <c r="C252" s="150" t="s">
        <v>2563</v>
      </c>
      <c r="D252" s="151">
        <v>0</v>
      </c>
    </row>
    <row r="253" spans="1:4" ht="12.75" customHeight="1">
      <c r="A253" s="149" t="s">
        <v>641</v>
      </c>
      <c r="B253" s="148" t="s">
        <v>2564</v>
      </c>
      <c r="C253" s="150" t="s">
        <v>3016</v>
      </c>
      <c r="D253" s="151">
        <v>64</v>
      </c>
    </row>
    <row r="254" spans="1:4" ht="12.75" customHeight="1">
      <c r="A254" s="149" t="s">
        <v>2666</v>
      </c>
      <c r="B254" s="148" t="s">
        <v>2667</v>
      </c>
      <c r="C254" s="150" t="s">
        <v>2668</v>
      </c>
      <c r="D254" s="151">
        <v>1</v>
      </c>
    </row>
    <row r="255" spans="1:4" ht="12.75" customHeight="1">
      <c r="A255" s="149" t="s">
        <v>475</v>
      </c>
      <c r="B255" s="148" t="s">
        <v>2794</v>
      </c>
      <c r="C255" s="150" t="s">
        <v>2795</v>
      </c>
      <c r="D255" s="151">
        <v>86</v>
      </c>
    </row>
    <row r="256" spans="1:4" ht="12.75" customHeight="1">
      <c r="A256" s="149" t="s">
        <v>653</v>
      </c>
      <c r="B256" s="148" t="s">
        <v>2597</v>
      </c>
      <c r="C256" s="150" t="s">
        <v>2598</v>
      </c>
      <c r="D256" s="151">
        <v>0</v>
      </c>
    </row>
    <row r="257" spans="1:4" ht="12.75" customHeight="1">
      <c r="A257" s="149" t="s">
        <v>1020</v>
      </c>
      <c r="B257" s="148" t="s">
        <v>2896</v>
      </c>
      <c r="C257" s="150" t="s">
        <v>2897</v>
      </c>
      <c r="D257" s="151">
        <v>14</v>
      </c>
    </row>
    <row r="258" spans="1:4" ht="12.75" customHeight="1">
      <c r="A258" s="149" t="s">
        <v>855</v>
      </c>
      <c r="B258" s="148" t="s">
        <v>2902</v>
      </c>
      <c r="C258" s="150" t="s">
        <v>2903</v>
      </c>
      <c r="D258" s="151">
        <v>0</v>
      </c>
    </row>
    <row r="259" spans="1:4" ht="12.75" customHeight="1">
      <c r="A259" s="149" t="s">
        <v>926</v>
      </c>
      <c r="B259" s="148" t="s">
        <v>2942</v>
      </c>
      <c r="C259" s="150" t="s">
        <v>2943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2647</v>
      </c>
      <c r="D260" s="151">
        <v>43</v>
      </c>
    </row>
    <row r="261" spans="1:4" ht="12.75" customHeight="1">
      <c r="A261" s="149" t="s">
        <v>344</v>
      </c>
      <c r="B261" s="148" t="s">
        <v>2603</v>
      </c>
      <c r="C261" s="150" t="s">
        <v>2604</v>
      </c>
      <c r="D261" s="151">
        <v>3</v>
      </c>
    </row>
    <row r="262" spans="1:4" ht="12.75" customHeight="1">
      <c r="A262" s="149" t="s">
        <v>2719</v>
      </c>
      <c r="B262" s="148" t="s">
        <v>2720</v>
      </c>
      <c r="C262" s="150" t="s">
        <v>2922</v>
      </c>
      <c r="D262" s="151">
        <v>0</v>
      </c>
    </row>
    <row r="263" spans="1:4" ht="12.75" customHeight="1">
      <c r="A263" s="149" t="s">
        <v>431</v>
      </c>
      <c r="B263" s="148" t="s">
        <v>2858</v>
      </c>
      <c r="C263" s="150" t="s">
        <v>2859</v>
      </c>
      <c r="D263" s="151">
        <v>0</v>
      </c>
    </row>
    <row r="264" spans="1:4" ht="12.75" customHeight="1">
      <c r="A264" s="149" t="s">
        <v>295</v>
      </c>
      <c r="B264" s="148" t="s">
        <v>2971</v>
      </c>
      <c r="C264" s="150" t="s">
        <v>2972</v>
      </c>
      <c r="D264" s="151">
        <v>0</v>
      </c>
    </row>
    <row r="265" spans="1:4" ht="12.75" customHeight="1">
      <c r="A265" s="149" t="s">
        <v>234</v>
      </c>
      <c r="B265" s="148" t="s">
        <v>2840</v>
      </c>
      <c r="C265" s="150" t="s">
        <v>2841</v>
      </c>
      <c r="D265" s="151">
        <v>0</v>
      </c>
    </row>
    <row r="266" spans="1:4" ht="12.75" customHeight="1">
      <c r="A266" s="149" t="s">
        <v>499</v>
      </c>
      <c r="B266" s="148" t="s">
        <v>2457</v>
      </c>
      <c r="C266" s="150" t="s">
        <v>2458</v>
      </c>
      <c r="D266" s="151">
        <v>0</v>
      </c>
    </row>
    <row r="267" spans="1:4" ht="12.75" customHeight="1">
      <c r="A267" s="149" t="s">
        <v>2995</v>
      </c>
      <c r="B267" s="148" t="s">
        <v>2996</v>
      </c>
      <c r="C267" s="150" t="s">
        <v>2997</v>
      </c>
      <c r="D267" s="151">
        <v>0</v>
      </c>
    </row>
    <row r="268" spans="1:4" ht="12.75" customHeight="1">
      <c r="A268" s="149" t="s">
        <v>670</v>
      </c>
      <c r="B268" s="148" t="s">
        <v>2661</v>
      </c>
      <c r="C268" s="150" t="s">
        <v>2662</v>
      </c>
      <c r="D268" s="151">
        <v>9</v>
      </c>
    </row>
    <row r="269" spans="1:4" ht="12.75" customHeight="1">
      <c r="A269" s="149" t="s">
        <v>158</v>
      </c>
      <c r="B269" s="148" t="s">
        <v>2964</v>
      </c>
      <c r="C269" s="150" t="s">
        <v>2965</v>
      </c>
      <c r="D269" s="151">
        <v>98</v>
      </c>
    </row>
    <row r="270" spans="1:4" ht="12.75" customHeight="1">
      <c r="A270" s="149" t="s">
        <v>38</v>
      </c>
      <c r="B270" s="148" t="s">
        <v>2502</v>
      </c>
      <c r="C270" s="150" t="s">
        <v>2503</v>
      </c>
      <c r="D270" s="151">
        <v>97</v>
      </c>
    </row>
    <row r="271" spans="1:4" ht="12.75" customHeight="1">
      <c r="A271" s="149" t="s">
        <v>2849</v>
      </c>
      <c r="B271" s="148" t="s">
        <v>2850</v>
      </c>
      <c r="C271" s="150" t="s">
        <v>2851</v>
      </c>
      <c r="D271" s="151">
        <v>0</v>
      </c>
    </row>
    <row r="272" spans="1:4" ht="12.75" customHeight="1">
      <c r="A272" s="149" t="s">
        <v>124</v>
      </c>
      <c r="B272" s="148" t="s">
        <v>2766</v>
      </c>
      <c r="C272" s="150" t="s">
        <v>2919</v>
      </c>
      <c r="D272" s="151">
        <v>0</v>
      </c>
    </row>
    <row r="273" spans="1:4" ht="12.75" customHeight="1">
      <c r="A273" s="149" t="s">
        <v>391</v>
      </c>
      <c r="B273" s="148" t="s">
        <v>3120</v>
      </c>
      <c r="C273" s="150" t="s">
        <v>2456</v>
      </c>
      <c r="D273" s="151">
        <v>10</v>
      </c>
    </row>
    <row r="274" spans="1:4" ht="12.75" customHeight="1">
      <c r="A274" s="149" t="s">
        <v>2459</v>
      </c>
      <c r="B274" s="148" t="s">
        <v>2460</v>
      </c>
      <c r="C274" s="150" t="s">
        <v>2461</v>
      </c>
      <c r="D274" s="151">
        <v>0</v>
      </c>
    </row>
    <row r="275" spans="1:4" ht="12.75" customHeight="1">
      <c r="A275" s="149" t="s">
        <v>3070</v>
      </c>
      <c r="B275" s="148" t="s">
        <v>3071</v>
      </c>
      <c r="C275" s="150" t="s">
        <v>3072</v>
      </c>
      <c r="D275" s="151">
        <v>0</v>
      </c>
    </row>
    <row r="276" spans="1:4" ht="12.75" customHeight="1">
      <c r="A276" s="149" t="s">
        <v>47</v>
      </c>
      <c r="B276" s="148" t="s">
        <v>2472</v>
      </c>
      <c r="C276" s="150" t="s">
        <v>2473</v>
      </c>
      <c r="D276" s="151">
        <v>15</v>
      </c>
    </row>
    <row r="277" spans="1:4" ht="12.75" customHeight="1">
      <c r="A277" s="149" t="s">
        <v>416</v>
      </c>
      <c r="B277" s="148" t="s">
        <v>2356</v>
      </c>
      <c r="C277" s="150" t="s">
        <v>2357</v>
      </c>
      <c r="D277" s="151">
        <v>22</v>
      </c>
    </row>
    <row r="278" spans="1:4" ht="12.75" customHeight="1">
      <c r="A278" s="149" t="s">
        <v>699</v>
      </c>
      <c r="B278" s="148" t="s">
        <v>2959</v>
      </c>
      <c r="C278" s="150" t="s">
        <v>2960</v>
      </c>
      <c r="D278" s="151">
        <v>0</v>
      </c>
    </row>
    <row r="279" spans="1:4" ht="12.75" customHeight="1">
      <c r="A279" s="149" t="s">
        <v>870</v>
      </c>
      <c r="B279" s="148" t="s">
        <v>2860</v>
      </c>
      <c r="C279" s="150" t="s">
        <v>2861</v>
      </c>
      <c r="D279" s="151">
        <v>0</v>
      </c>
    </row>
    <row r="280" spans="1:4" ht="12.75" customHeight="1">
      <c r="A280" s="149" t="s">
        <v>2489</v>
      </c>
      <c r="B280" s="148" t="s">
        <v>2599</v>
      </c>
      <c r="C280" s="150" t="s">
        <v>3137</v>
      </c>
      <c r="D280" s="151">
        <v>0</v>
      </c>
    </row>
    <row r="281" spans="1:4" ht="12.75" customHeight="1">
      <c r="A281" s="149" t="s">
        <v>274</v>
      </c>
      <c r="B281" s="148" t="s">
        <v>2376</v>
      </c>
      <c r="C281" s="150" t="s">
        <v>2377</v>
      </c>
      <c r="D281" s="151">
        <v>1</v>
      </c>
    </row>
    <row r="282" spans="1:4" ht="12.75" customHeight="1">
      <c r="A282" s="149" t="s">
        <v>1003</v>
      </c>
      <c r="B282" s="148" t="s">
        <v>2774</v>
      </c>
      <c r="C282" s="150" t="s">
        <v>2775</v>
      </c>
      <c r="D282" s="151">
        <v>0</v>
      </c>
    </row>
    <row r="283" spans="1:4" ht="12.75" customHeight="1">
      <c r="A283" s="149" t="s">
        <v>1038</v>
      </c>
      <c r="B283" s="148" t="s">
        <v>2637</v>
      </c>
      <c r="C283" s="150" t="s">
        <v>2638</v>
      </c>
      <c r="D283" s="151">
        <v>13</v>
      </c>
    </row>
    <row r="284" spans="1:4" ht="12.75" customHeight="1">
      <c r="A284" s="149" t="s">
        <v>930</v>
      </c>
      <c r="B284" s="148" t="s">
        <v>2735</v>
      </c>
      <c r="C284" s="150" t="s">
        <v>2736</v>
      </c>
      <c r="D284" s="151">
        <v>0</v>
      </c>
    </row>
    <row r="285" spans="1:4" ht="12.75" customHeight="1">
      <c r="A285" s="149" t="s">
        <v>2489</v>
      </c>
      <c r="B285" s="148" t="s">
        <v>2540</v>
      </c>
      <c r="C285" s="150" t="s">
        <v>2541</v>
      </c>
      <c r="D285" s="151">
        <v>0</v>
      </c>
    </row>
    <row r="286" spans="1:4" ht="12.75" customHeight="1">
      <c r="A286" s="149" t="s">
        <v>465</v>
      </c>
      <c r="B286" s="148" t="s">
        <v>2378</v>
      </c>
      <c r="C286" s="150" t="s">
        <v>2379</v>
      </c>
      <c r="D286" s="151">
        <v>52</v>
      </c>
    </row>
    <row r="287" spans="1:4" ht="12.75" customHeight="1">
      <c r="A287" s="149" t="s">
        <v>2989</v>
      </c>
      <c r="B287" s="148" t="s">
        <v>2990</v>
      </c>
      <c r="C287" s="150" t="s">
        <v>2991</v>
      </c>
      <c r="D287" s="151">
        <v>0</v>
      </c>
    </row>
    <row r="288" spans="1:4" ht="12.75" customHeight="1">
      <c r="A288" s="149" t="s">
        <v>2624</v>
      </c>
      <c r="B288" s="148" t="s">
        <v>2462</v>
      </c>
      <c r="C288" s="150" t="s">
        <v>2625</v>
      </c>
      <c r="D288" s="151">
        <v>0</v>
      </c>
    </row>
    <row r="289" spans="1:4" ht="12.75" customHeight="1">
      <c r="A289" s="149" t="s">
        <v>445</v>
      </c>
      <c r="B289" s="148" t="s">
        <v>2854</v>
      </c>
      <c r="C289" s="150" t="s">
        <v>2855</v>
      </c>
      <c r="D289" s="151">
        <v>0</v>
      </c>
    </row>
    <row r="290" spans="1:4" ht="12.75" customHeight="1">
      <c r="A290" s="149" t="s">
        <v>254</v>
      </c>
      <c r="B290" s="148" t="s">
        <v>2414</v>
      </c>
      <c r="C290" s="150" t="s">
        <v>2415</v>
      </c>
      <c r="D290" s="151">
        <v>29</v>
      </c>
    </row>
    <row r="291" spans="1:4" ht="12.75" customHeight="1">
      <c r="A291" s="149" t="s">
        <v>657</v>
      </c>
      <c r="B291" s="148" t="s">
        <v>2440</v>
      </c>
      <c r="C291" s="150" t="s">
        <v>2441</v>
      </c>
      <c r="D291" s="151">
        <v>18</v>
      </c>
    </row>
    <row r="292" spans="1:4" ht="12.75" customHeight="1">
      <c r="A292" s="149" t="s">
        <v>171</v>
      </c>
      <c r="B292" s="148" t="s">
        <v>2581</v>
      </c>
      <c r="C292" s="150" t="s">
        <v>2582</v>
      </c>
      <c r="D292" s="151">
        <v>125</v>
      </c>
    </row>
    <row r="293" spans="1:4" ht="12.75" customHeight="1">
      <c r="A293" s="149" t="s">
        <v>1007</v>
      </c>
      <c r="B293" s="148" t="s">
        <v>2454</v>
      </c>
      <c r="C293" s="150" t="s">
        <v>2455</v>
      </c>
      <c r="D293" s="151">
        <v>4</v>
      </c>
    </row>
    <row r="294" spans="1:4" ht="12.75" customHeight="1">
      <c r="A294" s="149" t="s">
        <v>755</v>
      </c>
      <c r="B294" s="148" t="s">
        <v>2944</v>
      </c>
      <c r="C294" s="150" t="s">
        <v>2945</v>
      </c>
      <c r="D294" s="151">
        <v>0</v>
      </c>
    </row>
    <row r="295" spans="1:4" ht="12.75" customHeight="1">
      <c r="A295" s="149" t="s">
        <v>2449</v>
      </c>
      <c r="B295" s="148" t="s">
        <v>2450</v>
      </c>
      <c r="C295" s="150" t="s">
        <v>2605</v>
      </c>
      <c r="D295" s="151">
        <v>0</v>
      </c>
    </row>
    <row r="296" spans="1:4" ht="12.75" customHeight="1">
      <c r="A296" s="149" t="s">
        <v>2630</v>
      </c>
      <c r="B296" s="148" t="s">
        <v>2631</v>
      </c>
      <c r="C296" s="150" t="s">
        <v>2632</v>
      </c>
      <c r="D296" s="151">
        <v>0</v>
      </c>
    </row>
    <row r="297" spans="1:4" ht="12.75" customHeight="1">
      <c r="A297" s="149" t="s">
        <v>894</v>
      </c>
      <c r="B297" s="148" t="s">
        <v>2686</v>
      </c>
      <c r="C297" s="150" t="s">
        <v>2687</v>
      </c>
      <c r="D297" s="151">
        <v>0</v>
      </c>
    </row>
    <row r="298" spans="1:4" ht="12.75" customHeight="1">
      <c r="A298" s="149" t="s">
        <v>505</v>
      </c>
      <c r="B298" s="148" t="s">
        <v>2675</v>
      </c>
      <c r="C298" s="150" t="s">
        <v>2676</v>
      </c>
      <c r="D298" s="151">
        <v>0</v>
      </c>
    </row>
    <row r="299" spans="1:4" ht="12.75" customHeight="1">
      <c r="A299" s="149" t="s">
        <v>537</v>
      </c>
      <c r="B299" s="148" t="s">
        <v>3127</v>
      </c>
      <c r="C299" s="150" t="s">
        <v>3138</v>
      </c>
      <c r="D299" s="151">
        <v>27</v>
      </c>
    </row>
    <row r="300" spans="1:4" ht="12.75" customHeight="1">
      <c r="A300" s="149" t="s">
        <v>352</v>
      </c>
      <c r="B300" s="148" t="s">
        <v>2831</v>
      </c>
      <c r="C300" s="150" t="s">
        <v>2832</v>
      </c>
      <c r="D300" s="151">
        <v>31</v>
      </c>
    </row>
    <row r="301" spans="1:4" ht="12.75" customHeight="1">
      <c r="A301" s="149" t="s">
        <v>2489</v>
      </c>
      <c r="B301" s="148" t="s">
        <v>2490</v>
      </c>
      <c r="C301" s="150" t="s">
        <v>2491</v>
      </c>
      <c r="D301" s="151">
        <v>4</v>
      </c>
    </row>
    <row r="302" spans="1:4" ht="12.75" customHeight="1">
      <c r="A302" s="149" t="s">
        <v>283</v>
      </c>
      <c r="B302" s="148" t="s">
        <v>2776</v>
      </c>
      <c r="C302" s="150" t="s">
        <v>2918</v>
      </c>
      <c r="D302" s="151">
        <v>0</v>
      </c>
    </row>
    <row r="303" spans="1:4" ht="12.75" customHeight="1">
      <c r="A303" s="149" t="s">
        <v>3067</v>
      </c>
      <c r="B303" s="148" t="s">
        <v>3068</v>
      </c>
      <c r="C303" s="150" t="s">
        <v>3069</v>
      </c>
      <c r="D303" s="151">
        <v>0</v>
      </c>
    </row>
    <row r="304" spans="1:4" ht="12.75" customHeight="1">
      <c r="A304" s="149" t="s">
        <v>231</v>
      </c>
      <c r="B304" s="148" t="s">
        <v>2587</v>
      </c>
      <c r="C304" s="150" t="s">
        <v>2588</v>
      </c>
      <c r="D304" s="151">
        <v>0</v>
      </c>
    </row>
    <row r="305" spans="1:4" ht="12.75" customHeight="1">
      <c r="A305" s="149" t="s">
        <v>858</v>
      </c>
      <c r="B305" s="148" t="s">
        <v>2823</v>
      </c>
      <c r="C305" s="150" t="s">
        <v>2824</v>
      </c>
      <c r="D305" s="151">
        <v>0</v>
      </c>
    </row>
    <row r="306" spans="1:4" ht="12.75" customHeight="1">
      <c r="A306" s="149" t="s">
        <v>104</v>
      </c>
      <c r="B306" s="148" t="s">
        <v>2366</v>
      </c>
      <c r="C306" s="150" t="s">
        <v>2367</v>
      </c>
      <c r="D306" s="151">
        <v>27</v>
      </c>
    </row>
    <row r="307" spans="1:4" ht="12.75" customHeight="1">
      <c r="A307" s="149" t="s">
        <v>2966</v>
      </c>
      <c r="B307" s="148" t="s">
        <v>2967</v>
      </c>
      <c r="C307" s="150" t="s">
        <v>2968</v>
      </c>
      <c r="D307" s="151">
        <v>0</v>
      </c>
    </row>
    <row r="308" spans="1:4" ht="12.75" customHeight="1">
      <c r="A308" s="149" t="s">
        <v>147</v>
      </c>
      <c r="B308" s="148" t="s">
        <v>2842</v>
      </c>
      <c r="C308" s="150" t="s">
        <v>2843</v>
      </c>
      <c r="D308" s="151">
        <v>14</v>
      </c>
    </row>
    <row r="309" spans="1:4" ht="12.75" customHeight="1">
      <c r="A309" s="149" t="s">
        <v>1036</v>
      </c>
      <c r="B309" s="148" t="s">
        <v>2645</v>
      </c>
      <c r="C309" s="150" t="s">
        <v>2646</v>
      </c>
      <c r="D309" s="151">
        <v>0</v>
      </c>
    </row>
    <row r="310" spans="1:4" ht="12.75" customHeight="1">
      <c r="A310" s="149" t="s">
        <v>1005</v>
      </c>
      <c r="B310" s="148" t="s">
        <v>2419</v>
      </c>
      <c r="C310" s="150" t="s">
        <v>2420</v>
      </c>
      <c r="D310" s="151">
        <v>7</v>
      </c>
    </row>
    <row r="311" spans="1:4" ht="12.75" customHeight="1">
      <c r="A311" s="149" t="s">
        <v>750</v>
      </c>
      <c r="B311" s="148" t="s">
        <v>2825</v>
      </c>
      <c r="C311" s="150" t="s">
        <v>2826</v>
      </c>
      <c r="D311" s="151">
        <v>0</v>
      </c>
    </row>
    <row r="312" spans="1:4" ht="12.75" customHeight="1">
      <c r="A312" s="149" t="s">
        <v>2489</v>
      </c>
      <c r="B312" s="148" t="s">
        <v>2593</v>
      </c>
      <c r="C312" s="150" t="s">
        <v>2594</v>
      </c>
      <c r="D312" s="151">
        <v>0</v>
      </c>
    </row>
    <row r="313" spans="1:4" ht="12.75" customHeight="1">
      <c r="A313" s="149" t="s">
        <v>680</v>
      </c>
      <c r="B313" s="148" t="s">
        <v>2852</v>
      </c>
      <c r="C313" s="150" t="s">
        <v>2853</v>
      </c>
      <c r="D313" s="151">
        <v>118</v>
      </c>
    </row>
    <row r="314" spans="1:4" ht="12.75" customHeight="1">
      <c r="A314" s="149" t="s">
        <v>2489</v>
      </c>
      <c r="B314" s="148" t="s">
        <v>3128</v>
      </c>
      <c r="C314" s="150" t="s">
        <v>3139</v>
      </c>
      <c r="D314" s="151">
        <v>63</v>
      </c>
    </row>
    <row r="315" spans="1:4" ht="12.75" customHeight="1">
      <c r="A315" s="149" t="s">
        <v>2489</v>
      </c>
      <c r="B315" s="148" t="s">
        <v>3129</v>
      </c>
      <c r="C315" s="150" t="s">
        <v>3140</v>
      </c>
      <c r="D315" s="151">
        <v>28</v>
      </c>
    </row>
    <row r="316" spans="1:4" ht="12.75" customHeight="1">
      <c r="A316" s="149" t="s">
        <v>649</v>
      </c>
      <c r="B316" s="148" t="s">
        <v>2931</v>
      </c>
      <c r="C316" s="150" t="s">
        <v>2932</v>
      </c>
      <c r="D316" s="151">
        <v>399</v>
      </c>
    </row>
    <row r="317" spans="1:4" ht="12.75" customHeight="1">
      <c r="A317" s="149" t="s">
        <v>2798</v>
      </c>
      <c r="B317" s="148" t="s">
        <v>2364</v>
      </c>
      <c r="C317" s="150" t="s">
        <v>2799</v>
      </c>
      <c r="D317" s="151">
        <v>20</v>
      </c>
    </row>
    <row r="318" spans="1:4" ht="12.75" customHeight="1">
      <c r="A318" s="149" t="s">
        <v>112</v>
      </c>
      <c r="B318" s="148" t="s">
        <v>2427</v>
      </c>
      <c r="C318" s="150" t="s">
        <v>2820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2716</v>
      </c>
      <c r="D319" s="151">
        <v>52</v>
      </c>
    </row>
    <row r="320" spans="1:4" ht="12.75" customHeight="1">
      <c r="A320" s="149" t="s">
        <v>269</v>
      </c>
      <c r="B320" s="148" t="s">
        <v>2519</v>
      </c>
      <c r="C320" s="150" t="s">
        <v>2520</v>
      </c>
      <c r="D320" s="151">
        <v>0</v>
      </c>
    </row>
    <row r="321" spans="1:4" ht="12.75" customHeight="1">
      <c r="A321" s="149" t="s">
        <v>947</v>
      </c>
      <c r="B321" s="148" t="s">
        <v>2591</v>
      </c>
      <c r="C321" s="150" t="s">
        <v>2592</v>
      </c>
      <c r="D321" s="151">
        <v>0</v>
      </c>
    </row>
    <row r="322" spans="1:4" ht="12.75" customHeight="1">
      <c r="A322" s="149" t="s">
        <v>747</v>
      </c>
      <c r="B322" s="148" t="s">
        <v>2908</v>
      </c>
      <c r="C322" s="150" t="s">
        <v>2909</v>
      </c>
      <c r="D322" s="151">
        <v>8</v>
      </c>
    </row>
    <row r="323" spans="1:4" ht="12.75" customHeight="1">
      <c r="A323" s="149" t="s">
        <v>2652</v>
      </c>
      <c r="B323" s="148" t="s">
        <v>2653</v>
      </c>
      <c r="C323" s="150" t="s">
        <v>2654</v>
      </c>
      <c r="D323" s="151">
        <v>0</v>
      </c>
    </row>
    <row r="324" spans="1:4" ht="12.75" customHeight="1">
      <c r="A324" s="149" t="s">
        <v>459</v>
      </c>
      <c r="B324" s="148" t="s">
        <v>2847</v>
      </c>
      <c r="C324" s="150" t="s">
        <v>2848</v>
      </c>
      <c r="D324" s="151">
        <v>35</v>
      </c>
    </row>
    <row r="325" spans="1:4" ht="12.75" customHeight="1">
      <c r="A325" s="149" t="s">
        <v>2489</v>
      </c>
      <c r="B325" s="148" t="s">
        <v>2884</v>
      </c>
      <c r="C325" s="150" t="s">
        <v>2885</v>
      </c>
      <c r="D325" s="151">
        <v>0</v>
      </c>
    </row>
    <row r="326" spans="1:4" ht="12.75" customHeight="1">
      <c r="A326" s="149" t="s">
        <v>434</v>
      </c>
      <c r="B326" s="148" t="s">
        <v>2952</v>
      </c>
      <c r="C326" s="150" t="s">
        <v>2953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2782</v>
      </c>
      <c r="D327" s="151">
        <v>82</v>
      </c>
    </row>
    <row r="328" spans="1:4" ht="12.75" customHeight="1">
      <c r="A328" s="149" t="s">
        <v>2933</v>
      </c>
      <c r="B328" s="148" t="s">
        <v>2934</v>
      </c>
      <c r="C328" s="150" t="s">
        <v>2935</v>
      </c>
      <c r="D328" s="151">
        <v>0</v>
      </c>
    </row>
    <row r="329" spans="1:4" ht="12.75" customHeight="1">
      <c r="A329" s="149" t="s">
        <v>239</v>
      </c>
      <c r="B329" s="148" t="s">
        <v>2570</v>
      </c>
      <c r="C329" s="150" t="s">
        <v>2876</v>
      </c>
      <c r="D329" s="151">
        <v>82</v>
      </c>
    </row>
    <row r="330" spans="1:4" ht="12.75" customHeight="1">
      <c r="A330" s="149" t="s">
        <v>916</v>
      </c>
      <c r="B330" s="148" t="s">
        <v>2880</v>
      </c>
      <c r="C330" s="150" t="s">
        <v>2881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2768</v>
      </c>
      <c r="D331" s="151">
        <v>100</v>
      </c>
    </row>
    <row r="332" spans="1:4" ht="12.75" customHeight="1">
      <c r="A332" s="149" t="s">
        <v>2489</v>
      </c>
      <c r="B332" s="148" t="s">
        <v>2614</v>
      </c>
      <c r="C332" s="150" t="s">
        <v>2615</v>
      </c>
      <c r="D332" s="151">
        <v>0</v>
      </c>
    </row>
    <row r="333" spans="1:4" ht="12.75" customHeight="1">
      <c r="A333" s="149" t="s">
        <v>3062</v>
      </c>
      <c r="B333" s="148" t="s">
        <v>3063</v>
      </c>
      <c r="C333" s="150" t="s">
        <v>3064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2492</v>
      </c>
      <c r="D334" s="151">
        <v>20</v>
      </c>
    </row>
    <row r="335" spans="1:4" ht="12.75" customHeight="1">
      <c r="A335" s="149" t="s">
        <v>2489</v>
      </c>
      <c r="B335" s="148" t="s">
        <v>2743</v>
      </c>
      <c r="C335" s="150" t="s">
        <v>2744</v>
      </c>
      <c r="D335" s="151">
        <v>19</v>
      </c>
    </row>
    <row r="336" spans="1:4" ht="12.75" customHeight="1">
      <c r="A336" s="149" t="s">
        <v>610</v>
      </c>
      <c r="B336" s="148" t="s">
        <v>2891</v>
      </c>
      <c r="C336" s="150" t="s">
        <v>2892</v>
      </c>
      <c r="D336" s="151">
        <v>16</v>
      </c>
    </row>
    <row r="337" spans="1:4" ht="12.75" customHeight="1">
      <c r="A337" s="149" t="s">
        <v>3009</v>
      </c>
      <c r="B337" s="148" t="s">
        <v>3010</v>
      </c>
      <c r="C337" s="150" t="s">
        <v>3011</v>
      </c>
      <c r="D337" s="151">
        <v>0</v>
      </c>
    </row>
    <row r="338" spans="1:4" ht="12.75" customHeight="1">
      <c r="A338" s="149" t="s">
        <v>164</v>
      </c>
      <c r="B338" s="148" t="s">
        <v>2339</v>
      </c>
      <c r="C338" s="150" t="s">
        <v>2973</v>
      </c>
      <c r="D338" s="151">
        <v>46</v>
      </c>
    </row>
    <row r="339" spans="1:4" ht="12.75" customHeight="1">
      <c r="A339" s="149" t="s">
        <v>971</v>
      </c>
      <c r="B339" s="148" t="s">
        <v>2886</v>
      </c>
      <c r="C339" s="150" t="s">
        <v>2887</v>
      </c>
      <c r="D339" s="151">
        <v>0</v>
      </c>
    </row>
    <row r="340" spans="1:4" ht="12.75" customHeight="1">
      <c r="A340" s="149" t="s">
        <v>384</v>
      </c>
      <c r="B340" s="148" t="s">
        <v>2697</v>
      </c>
      <c r="C340" s="150" t="s">
        <v>2698</v>
      </c>
      <c r="D340" s="151">
        <v>2</v>
      </c>
    </row>
    <row r="341" spans="1:4" ht="12.75" customHeight="1">
      <c r="A341" s="149" t="s">
        <v>529</v>
      </c>
      <c r="B341" s="148" t="s">
        <v>2800</v>
      </c>
      <c r="C341" s="150" t="s">
        <v>2801</v>
      </c>
      <c r="D341" s="151">
        <v>0</v>
      </c>
    </row>
    <row r="342" spans="1:4" ht="12.75" customHeight="1">
      <c r="A342" s="149" t="s">
        <v>2332</v>
      </c>
      <c r="B342" s="148" t="s">
        <v>2333</v>
      </c>
      <c r="C342" s="150" t="s">
        <v>2334</v>
      </c>
      <c r="D342" s="151">
        <v>0</v>
      </c>
    </row>
    <row r="343" spans="1:4" ht="12.75" customHeight="1">
      <c r="A343" s="149" t="s">
        <v>468</v>
      </c>
      <c r="B343" s="148" t="s">
        <v>2717</v>
      </c>
      <c r="C343" s="150" t="s">
        <v>2718</v>
      </c>
      <c r="D343" s="151">
        <v>30</v>
      </c>
    </row>
    <row r="344" spans="1:4" ht="12.75" customHeight="1">
      <c r="A344" s="149" t="s">
        <v>2673</v>
      </c>
      <c r="B344" s="148" t="s">
        <v>2568</v>
      </c>
      <c r="C344" s="150" t="s">
        <v>2674</v>
      </c>
      <c r="D344" s="151">
        <v>0</v>
      </c>
    </row>
    <row r="345" spans="1:4" ht="12.75" customHeight="1">
      <c r="A345" s="149" t="s">
        <v>3021</v>
      </c>
      <c r="B345" s="148" t="s">
        <v>3121</v>
      </c>
      <c r="C345" s="150" t="s">
        <v>3022</v>
      </c>
      <c r="D345" s="151">
        <v>0</v>
      </c>
    </row>
    <row r="346" spans="1:4" ht="12.75" customHeight="1">
      <c r="A346" s="149" t="s">
        <v>280</v>
      </c>
      <c r="B346" s="148" t="s">
        <v>2776</v>
      </c>
      <c r="C346" s="150" t="s">
        <v>2777</v>
      </c>
      <c r="D346" s="151">
        <v>2</v>
      </c>
    </row>
    <row r="347" spans="1:4" ht="12.75" customHeight="1">
      <c r="A347" s="149" t="s">
        <v>721</v>
      </c>
      <c r="B347" s="148" t="s">
        <v>2864</v>
      </c>
      <c r="C347" s="150" t="s">
        <v>2948</v>
      </c>
      <c r="D347" s="151">
        <v>0</v>
      </c>
    </row>
    <row r="348" spans="1:4" ht="12.75" customHeight="1">
      <c r="A348" s="149" t="s">
        <v>2532</v>
      </c>
      <c r="B348" s="148" t="s">
        <v>2533</v>
      </c>
      <c r="C348" s="150" t="s">
        <v>2534</v>
      </c>
      <c r="D348" s="151">
        <v>0</v>
      </c>
    </row>
    <row r="349" spans="1:4" ht="12.75" customHeight="1">
      <c r="A349" s="149" t="s">
        <v>59</v>
      </c>
      <c r="B349" s="148" t="s">
        <v>2856</v>
      </c>
      <c r="C349" s="150" t="s">
        <v>2857</v>
      </c>
      <c r="D349" s="151">
        <v>49</v>
      </c>
    </row>
    <row r="350" spans="1:4" ht="12.75" customHeight="1">
      <c r="A350" s="149" t="s">
        <v>117</v>
      </c>
      <c r="B350" s="148" t="s">
        <v>2330</v>
      </c>
      <c r="C350" s="150" t="s">
        <v>2331</v>
      </c>
      <c r="D350" s="151">
        <v>12</v>
      </c>
    </row>
    <row r="351" spans="1:4" ht="12.75" customHeight="1">
      <c r="A351" s="149" t="s">
        <v>836</v>
      </c>
      <c r="B351" s="148" t="s">
        <v>3039</v>
      </c>
      <c r="C351" s="150" t="s">
        <v>3040</v>
      </c>
      <c r="D351" s="151">
        <v>0</v>
      </c>
    </row>
    <row r="352" spans="1:4" ht="12.75" customHeight="1">
      <c r="A352" s="149" t="s">
        <v>2915</v>
      </c>
      <c r="B352" s="148" t="s">
        <v>2916</v>
      </c>
      <c r="C352" s="150" t="s">
        <v>2917</v>
      </c>
      <c r="D352" s="151">
        <v>0</v>
      </c>
    </row>
    <row r="353" spans="1:4" ht="12.75" customHeight="1">
      <c r="A353" s="149" t="s">
        <v>1043</v>
      </c>
      <c r="B353" s="148" t="s">
        <v>2940</v>
      </c>
      <c r="C353" s="150" t="s">
        <v>2941</v>
      </c>
      <c r="D353" s="151">
        <v>11</v>
      </c>
    </row>
    <row r="354" spans="1:4" ht="12.75" customHeight="1">
      <c r="A354" s="149" t="s">
        <v>2480</v>
      </c>
      <c r="B354" s="148" t="s">
        <v>2364</v>
      </c>
      <c r="C354" s="150" t="s">
        <v>2481</v>
      </c>
      <c r="D354" s="151">
        <v>10</v>
      </c>
    </row>
    <row r="355" spans="1:4" ht="12.75" customHeight="1">
      <c r="A355" s="149" t="s">
        <v>661</v>
      </c>
      <c r="B355" s="148" t="s">
        <v>2560</v>
      </c>
      <c r="C355" s="150" t="s">
        <v>2561</v>
      </c>
      <c r="D355" s="151">
        <v>1</v>
      </c>
    </row>
    <row r="356" spans="1:4" ht="12.75" customHeight="1">
      <c r="A356" s="149" t="s">
        <v>3075</v>
      </c>
      <c r="B356" s="148" t="s">
        <v>3076</v>
      </c>
      <c r="C356" s="150" t="s">
        <v>3077</v>
      </c>
      <c r="D356" s="151">
        <v>0</v>
      </c>
    </row>
    <row r="357" spans="1:4" ht="12.75" customHeight="1">
      <c r="A357" s="149" t="s">
        <v>2489</v>
      </c>
      <c r="B357" s="148" t="s">
        <v>3130</v>
      </c>
      <c r="C357" s="150" t="s">
        <v>3141</v>
      </c>
      <c r="D357" s="151">
        <v>19</v>
      </c>
    </row>
    <row r="358" spans="1:4" ht="12.75" customHeight="1">
      <c r="A358" s="149" t="s">
        <v>508</v>
      </c>
      <c r="B358" s="148" t="s">
        <v>2585</v>
      </c>
      <c r="C358" s="150" t="s">
        <v>2586</v>
      </c>
      <c r="D358" s="151">
        <v>0</v>
      </c>
    </row>
    <row r="359" spans="1:4" ht="12.75" customHeight="1">
      <c r="A359" s="149" t="s">
        <v>761</v>
      </c>
      <c r="B359" s="148" t="s">
        <v>3073</v>
      </c>
      <c r="C359" s="150" t="s">
        <v>3074</v>
      </c>
      <c r="D359" s="151">
        <v>0</v>
      </c>
    </row>
    <row r="360" spans="1:4" ht="12.75" customHeight="1">
      <c r="A360" s="149" t="s">
        <v>3046</v>
      </c>
      <c r="B360" s="148" t="s">
        <v>3047</v>
      </c>
      <c r="C360" s="150" t="s">
        <v>3048</v>
      </c>
      <c r="D360" s="151">
        <v>0</v>
      </c>
    </row>
    <row r="361" spans="1:4" ht="12.75" customHeight="1">
      <c r="A361" s="149" t="s">
        <v>959</v>
      </c>
      <c r="B361" s="148" t="s">
        <v>2521</v>
      </c>
      <c r="C361" s="150" t="s">
        <v>2522</v>
      </c>
      <c r="D361" s="151">
        <v>0</v>
      </c>
    </row>
    <row r="362" spans="1:4" ht="12.75" customHeight="1">
      <c r="A362" s="149" t="s">
        <v>228</v>
      </c>
      <c r="B362" s="148" t="s">
        <v>2587</v>
      </c>
      <c r="C362" s="150" t="s">
        <v>2979</v>
      </c>
      <c r="D362" s="151">
        <v>0</v>
      </c>
    </row>
    <row r="363" spans="1:4" ht="12.75" customHeight="1">
      <c r="A363" s="149" t="s">
        <v>3043</v>
      </c>
      <c r="B363" s="148" t="s">
        <v>3044</v>
      </c>
      <c r="C363" s="150" t="s">
        <v>3045</v>
      </c>
      <c r="D363" s="151">
        <v>0</v>
      </c>
    </row>
    <row r="364" spans="1:4" ht="12.75" customHeight="1">
      <c r="A364" s="149" t="s">
        <v>378</v>
      </c>
      <c r="B364" s="148" t="s">
        <v>2608</v>
      </c>
      <c r="C364" s="150" t="s">
        <v>2609</v>
      </c>
      <c r="D364" s="151">
        <v>29</v>
      </c>
    </row>
    <row r="365" spans="1:4" ht="12.75" customHeight="1">
      <c r="A365" s="149" t="s">
        <v>3078</v>
      </c>
      <c r="B365" s="148" t="s">
        <v>3079</v>
      </c>
      <c r="C365" s="150" t="s">
        <v>3080</v>
      </c>
      <c r="D365" s="151">
        <v>0</v>
      </c>
    </row>
    <row r="366" spans="1:4" ht="12.75" customHeight="1">
      <c r="A366" s="149" t="s">
        <v>2423</v>
      </c>
      <c r="B366" s="148" t="s">
        <v>2707</v>
      </c>
      <c r="C366" s="150" t="s">
        <v>2424</v>
      </c>
      <c r="D366" s="151">
        <v>29</v>
      </c>
    </row>
    <row r="367" spans="1:4" ht="12.75" customHeight="1">
      <c r="A367" s="149" t="s">
        <v>2347</v>
      </c>
      <c r="B367" s="148" t="s">
        <v>2348</v>
      </c>
      <c r="C367" s="150" t="s">
        <v>2349</v>
      </c>
      <c r="D367" s="151">
        <v>0</v>
      </c>
    </row>
    <row r="368" spans="1:4" ht="12.75" customHeight="1">
      <c r="A368" s="149" t="s">
        <v>2719</v>
      </c>
      <c r="B368" s="148" t="s">
        <v>2720</v>
      </c>
      <c r="C368" s="150" t="s">
        <v>2721</v>
      </c>
      <c r="D368" s="151">
        <v>0</v>
      </c>
    </row>
    <row r="369" spans="1:4" ht="12.75" customHeight="1">
      <c r="A369" s="149" t="s">
        <v>643</v>
      </c>
      <c r="B369" s="148" t="s">
        <v>2564</v>
      </c>
      <c r="C369" s="150" t="s">
        <v>2565</v>
      </c>
      <c r="D369" s="151">
        <v>0</v>
      </c>
    </row>
    <row r="370" spans="1:4" ht="12.75" customHeight="1">
      <c r="A370" s="149" t="s">
        <v>3065</v>
      </c>
      <c r="B370" s="148" t="s">
        <v>3122</v>
      </c>
      <c r="C370" s="150" t="s">
        <v>3066</v>
      </c>
      <c r="D370" s="151">
        <v>0</v>
      </c>
    </row>
    <row r="371" spans="1:4" ht="12.75" customHeight="1">
      <c r="A371" s="149" t="s">
        <v>3030</v>
      </c>
      <c r="B371" s="148" t="s">
        <v>3031</v>
      </c>
      <c r="C371" s="150" t="s">
        <v>3032</v>
      </c>
      <c r="D371" s="151">
        <v>0</v>
      </c>
    </row>
    <row r="372" spans="1:4" ht="12.75" customHeight="1">
      <c r="A372" s="149" t="s">
        <v>153</v>
      </c>
      <c r="B372" s="148" t="s">
        <v>2806</v>
      </c>
      <c r="C372" s="150" t="s">
        <v>2807</v>
      </c>
      <c r="D372" s="151">
        <v>0</v>
      </c>
    </row>
    <row r="373" spans="1:4" ht="12.75" customHeight="1">
      <c r="A373" s="149" t="s">
        <v>451</v>
      </c>
      <c r="B373" s="148" t="s">
        <v>2829</v>
      </c>
      <c r="C373" s="150" t="s">
        <v>2830</v>
      </c>
      <c r="D373" s="151">
        <v>0</v>
      </c>
    </row>
    <row r="374" spans="1:4" ht="12.75" customHeight="1">
      <c r="A374" s="149" t="s">
        <v>488</v>
      </c>
      <c r="B374" s="148" t="s">
        <v>2513</v>
      </c>
      <c r="C374" s="150" t="s">
        <v>2514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CABOS</vt:lpstr>
      <vt:lpstr>Planilha2</vt:lpstr>
      <vt:lpstr>Inventário+Enviado+pela+Amazon+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2026-01-31T22:47:40Z</dcterms:modified>
  <cp:category/>
  <cp:contentStatus/>
</cp:coreProperties>
</file>