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Estoque FULL " sheetId="4" state="visible" r:id="rId4"/>
    <sheet name="Planilha1" sheetId="5" state="hidden" r:id="rId5"/>
  </sheets>
  <definedNames>
    <definedName name="_xlnm._FilterDatabase" localSheetId="0" hidden="1">'CABOS'!$A$1:$AL$467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3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1">
    <numFmt numFmtId="164" formatCode="_-* #,##0.00_-;\-* #,##0.00_-;_-* &quot;-&quot;??_-;_-@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4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18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7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1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F649"/>
  <sheetViews>
    <sheetView showGridLines="0" tabSelected="1" topLeftCell="A207" workbookViewId="0">
      <pane xSplit="1" topLeftCell="M1" activePane="topRight" state="frozen"/>
      <selection pane="topRight" activeCell="M217" sqref="M1:M1048576"/>
    </sheetView>
  </sheetViews>
  <sheetFormatPr baseColWidth="8" defaultColWidth="14.44140625" defaultRowHeight="15" customHeight="1"/>
  <cols>
    <col width="35" customWidth="1" style="185" min="1" max="1"/>
    <col width="10" customWidth="1" style="185" min="2" max="2"/>
    <col width="10.83203125" customWidth="1" style="185" min="3" max="3"/>
    <col width="6.27734375" customWidth="1" style="185" min="4" max="4"/>
    <col width="10.27734375" customWidth="1" style="185" min="5" max="5"/>
    <col width="11.27734375" customWidth="1" style="185" min="6" max="6"/>
    <col width="5" customWidth="1" style="185" min="7" max="7"/>
    <col width="7.27734375" customWidth="1" style="185" min="8" max="8"/>
    <col width="7.71875" customWidth="1" style="185" min="9" max="9"/>
    <col width="16" customWidth="1" style="185" min="10" max="10"/>
    <col width="14.71875" customWidth="1" style="185" min="11" max="11"/>
    <col width="16.27734375" customWidth="1" style="185" min="12" max="12"/>
    <col width="16.5546875" customWidth="1" style="185" min="13" max="15"/>
    <col width="3.27734375" customWidth="1" style="185" min="16" max="16"/>
    <col width="4.27734375" customWidth="1" style="185" min="17" max="18"/>
    <col width="10.83203125" customWidth="1" style="185" min="19" max="19"/>
    <col width="5.44140625" customWidth="1" style="185" min="20" max="20"/>
    <col width="4.5546875" customWidth="1" style="185" min="21" max="21"/>
    <col width="6.44140625" customWidth="1" style="185" min="22" max="22"/>
    <col hidden="1" width="16.27734375" customWidth="1" style="185" min="23" max="26"/>
    <col hidden="1" width="12.1640625" customWidth="1" style="185" min="27" max="27"/>
    <col hidden="1" width="11" customWidth="1" style="185" min="28" max="28"/>
    <col width="8.44140625" customWidth="1" style="185" min="29" max="29"/>
    <col width="5.71875" customWidth="1" style="185" min="30" max="30"/>
    <col width="6.1640625" customWidth="1" style="185" min="31" max="31"/>
    <col width="8" customWidth="1" style="185" min="32" max="32"/>
    <col width="10.1640625" customWidth="1" style="185" min="33" max="33"/>
    <col width="10.77734375" customWidth="1" style="185" min="34" max="34"/>
    <col width="10.1640625" customWidth="1" style="185" min="35" max="36"/>
    <col width="48.5546875" customWidth="1" style="185" min="37" max="37"/>
    <col width="10.83203125" customWidth="1" style="185" min="38" max="38"/>
    <col width="16.27734375" customWidth="1" style="185" min="39" max="58"/>
  </cols>
  <sheetData>
    <row r="1" ht="74.25" customHeight="1" s="185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4" t="inlineStr">
        <is>
          <t>Valor Total</t>
        </is>
      </c>
      <c r="AI1" s="14" t="inlineStr">
        <is>
          <t>Valor ICMS</t>
        </is>
      </c>
      <c r="AJ1" s="14" t="inlineStr">
        <is>
          <t>Valor IPI</t>
        </is>
      </c>
      <c r="AK1" s="13" t="inlineStr">
        <is>
          <t xml:space="preserve">Nota Fiscal </t>
        </is>
      </c>
      <c r="AL1" s="13" t="inlineStr">
        <is>
          <t>Data</t>
        </is>
      </c>
      <c r="AM1" s="15" t="inlineStr">
        <is>
          <t>NCM</t>
        </is>
      </c>
      <c r="AN1" s="16" t="inlineStr">
        <is>
          <t>TOTAL ICMS</t>
        </is>
      </c>
      <c r="AO1" s="17">
        <f>SUM(AI2:AI448)</f>
        <v/>
      </c>
      <c r="AP1" s="18" t="inlineStr">
        <is>
          <t>TOTAL VALOR</t>
        </is>
      </c>
      <c r="AQ1" s="19">
        <f>SUM(AH2:AH448)</f>
        <v/>
      </c>
      <c r="AR1" s="20" t="n"/>
      <c r="AS1" s="20" t="n"/>
      <c r="AT1" s="20" t="n"/>
      <c r="AU1" s="20" t="n"/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</row>
    <row r="2" ht="20.25" customHeight="1" s="185">
      <c r="A2" s="21" t="inlineStr">
        <is>
          <t>XLR MACHO - FÊMEA</t>
        </is>
      </c>
      <c r="B2" s="22" t="n"/>
      <c r="C2" s="22" t="n"/>
      <c r="D2" s="22" t="n"/>
      <c r="E2" s="23" t="n"/>
      <c r="F2" s="24" t="n"/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4">
        <f>IFERROR(V2*AE2,0)</f>
        <v/>
      </c>
      <c r="AI2" s="14">
        <f>IFERROR(V2*AF2,0)</f>
        <v/>
      </c>
      <c r="AJ2" s="14">
        <f>IFERROR(V2*AG2,0)</f>
        <v/>
      </c>
      <c r="AK2" s="13" t="n"/>
      <c r="AL2" s="13" t="n"/>
      <c r="AM2" s="20" t="n"/>
      <c r="AN2" s="20" t="n"/>
      <c r="AO2" s="20" t="n"/>
      <c r="AP2" s="20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</row>
    <row r="3" ht="19.5" customHeight="1" s="185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450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4">
        <f>IFERROR(V3*AE3,0)</f>
        <v/>
      </c>
      <c r="AI3" s="14">
        <f>IFERROR(V3*AF3,0)</f>
        <v/>
      </c>
      <c r="AJ3" s="14">
        <f>IFERROR(V3*AG3,0)</f>
        <v/>
      </c>
      <c r="AK3" s="159" t="inlineStr">
        <is>
          <t>NFe35251242661482000170550270000000271576206750</t>
        </is>
      </c>
      <c r="AL3" s="160" t="inlineStr">
        <is>
          <t>2025-12-08T07:00:00-03:00</t>
        </is>
      </c>
      <c r="AM3" s="20" t="n">
        <v>85444200</v>
      </c>
      <c r="AN3" s="20" t="n"/>
      <c r="AO3" s="20" t="n"/>
      <c r="AP3" s="20" t="n"/>
      <c r="AQ3" s="20" t="n"/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</row>
    <row r="4" ht="19.5" customHeight="1" s="185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4">
        <f>IFERROR(V4*AE4,0)</f>
        <v/>
      </c>
      <c r="AI4" s="14">
        <f>IFERROR(V4*AF4,0)</f>
        <v/>
      </c>
      <c r="AJ4" s="14">
        <f>IFERROR(V4*AG4,0)</f>
        <v/>
      </c>
      <c r="AK4" s="13" t="n"/>
      <c r="AL4" s="13" t="n"/>
      <c r="AM4" s="20" t="n"/>
      <c r="AN4" s="20" t="n"/>
      <c r="AO4" s="20" t="n"/>
      <c r="AP4" s="20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</row>
    <row r="5" ht="19.5" customHeight="1" s="185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40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4">
        <f>IFERROR(V5*AE5,0)</f>
        <v/>
      </c>
      <c r="AI5" s="14">
        <f>IFERROR(V5*AF5,0)</f>
        <v/>
      </c>
      <c r="AJ5" s="14">
        <f>IFERROR(V5*AG5,0)</f>
        <v/>
      </c>
      <c r="AK5" s="43" t="inlineStr">
        <is>
          <t>NFe35250642661482000170550270000000221544054526</t>
        </is>
      </c>
      <c r="AL5" s="13" t="inlineStr">
        <is>
          <t>2025-06-18T13:22:28-03:00</t>
        </is>
      </c>
      <c r="AM5" s="20" t="n">
        <v>85444200</v>
      </c>
      <c r="AN5" s="20" t="n"/>
      <c r="AO5" s="20" t="n"/>
      <c r="AP5" s="20" t="n"/>
      <c r="AQ5" s="20" t="n"/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</row>
    <row r="6" ht="19.5" customHeight="1" s="185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4">
        <f>IFERROR(V6*AE6,0)</f>
        <v/>
      </c>
      <c r="AI6" s="14">
        <f>IFERROR(V6*AF6,0)</f>
        <v/>
      </c>
      <c r="AJ6" s="14">
        <f>IFERROR(V6*AG6,0)</f>
        <v/>
      </c>
      <c r="AK6" s="13" t="n"/>
      <c r="AL6" s="13" t="n"/>
      <c r="AM6" s="20" t="n"/>
      <c r="AN6" s="20" t="n"/>
      <c r="AO6" s="20" t="n"/>
      <c r="AP6" s="20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</row>
    <row r="7" ht="19.5" customHeight="1" s="185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4">
        <f>IFERROR(V7*AE7,0)</f>
        <v/>
      </c>
      <c r="AI7" s="14">
        <f>IFERROR(V7*AF7,0)</f>
        <v/>
      </c>
      <c r="AJ7" s="14">
        <f>IFERROR(V7*AG7,0)</f>
        <v/>
      </c>
      <c r="AK7" s="146" t="inlineStr">
        <is>
          <t>NFe35230142661482000170550270000000231413203124</t>
        </is>
      </c>
      <c r="AL7" s="13" t="inlineStr">
        <is>
          <t>2023-01-25T16:46:26-03:00</t>
        </is>
      </c>
      <c r="AM7" s="20" t="n">
        <v>85442000</v>
      </c>
      <c r="AN7" s="20" t="n"/>
      <c r="AO7" s="20" t="n"/>
      <c r="AP7" s="20" t="n"/>
      <c r="AQ7" s="20" t="n"/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</row>
    <row r="8" ht="19.5" customHeight="1" s="185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4">
        <f>IFERROR(V8*AE8,0)</f>
        <v/>
      </c>
      <c r="AI8" s="14">
        <f>IFERROR(V8*AF8,0)</f>
        <v/>
      </c>
      <c r="AJ8" s="14">
        <f>IFERROR(V8*AG8,0)</f>
        <v/>
      </c>
      <c r="AK8" s="13" t="n"/>
      <c r="AL8" s="13" t="n"/>
      <c r="AM8" s="20" t="n"/>
      <c r="AN8" s="20" t="n"/>
      <c r="AO8" s="20" t="n"/>
      <c r="AP8" s="20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</row>
    <row r="9" ht="19.5" customHeight="1" s="185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350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4">
        <f>IFERROR(V9*AE9,0)</f>
        <v/>
      </c>
      <c r="AI9" s="14">
        <f>IFERROR(V9*AF9,0)</f>
        <v/>
      </c>
      <c r="AJ9" s="14">
        <f>IFERROR(V9*AG9,0)</f>
        <v/>
      </c>
      <c r="AK9" s="159" t="inlineStr">
        <is>
          <t>NFe35251242661482000170550270000000271576206750</t>
        </is>
      </c>
      <c r="AL9" s="160" t="inlineStr">
        <is>
          <t>2025-12-08T07:00:00-03:00</t>
        </is>
      </c>
      <c r="AM9" s="20" t="n">
        <v>85444200</v>
      </c>
      <c r="AN9" s="20" t="n"/>
      <c r="AO9" s="20" t="n"/>
      <c r="AP9" s="20" t="n"/>
      <c r="AQ9" s="20" t="n"/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</row>
    <row r="10" ht="19.5" customHeight="1" s="185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/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4">
        <f>IFERROR(V10*AE10,0)</f>
        <v/>
      </c>
      <c r="AI10" s="14">
        <f>IFERROR(V10*AF10,0)</f>
        <v/>
      </c>
      <c r="AJ10" s="14">
        <f>IFERROR(V10*AG10,0)</f>
        <v/>
      </c>
      <c r="AK10" s="13" t="n"/>
      <c r="AL10" s="13" t="n"/>
      <c r="AM10" s="20" t="n"/>
      <c r="AN10" s="20" t="n"/>
      <c r="AO10" s="20" t="n"/>
      <c r="AP10" s="20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</row>
    <row r="11" ht="19.5" customHeight="1" s="185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20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4">
        <f>IFERROR(V11*AE11,0)</f>
        <v/>
      </c>
      <c r="AI11" s="14">
        <f>IFERROR(V11*AF11,0)</f>
        <v/>
      </c>
      <c r="AJ11" s="14">
        <f>IFERROR(V11*AG11,0)</f>
        <v/>
      </c>
      <c r="AK11" s="43" t="inlineStr">
        <is>
          <t>NFe35250642661482000170550270000000221544054526</t>
        </is>
      </c>
      <c r="AL11" s="13" t="inlineStr">
        <is>
          <t>2025-06-18T13:22:28-03:00</t>
        </is>
      </c>
      <c r="AM11" s="20" t="n">
        <v>85444200</v>
      </c>
      <c r="AN11" s="20" t="n"/>
      <c r="AO11" s="20" t="n"/>
      <c r="AP11" s="20" t="n"/>
      <c r="AQ11" s="20" t="n"/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</row>
    <row r="12" ht="19.5" customHeight="1" s="185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4">
        <f>IFERROR(V12*AE12,0)</f>
        <v/>
      </c>
      <c r="AI12" s="14">
        <f>IFERROR(V12*AF12,0)</f>
        <v/>
      </c>
      <c r="AJ12" s="14">
        <f>IFERROR(V12*AG12,0)</f>
        <v/>
      </c>
      <c r="AK12" s="13" t="n"/>
      <c r="AL12" s="13" t="n"/>
      <c r="AM12" s="20" t="n"/>
      <c r="AN12" s="20" t="n"/>
      <c r="AO12" s="20" t="n"/>
      <c r="AP12" s="20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</row>
    <row r="13" ht="19.5" customHeight="1" s="185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4">
        <f>IFERROR(V13*AE13,0)</f>
        <v/>
      </c>
      <c r="AI13" s="14">
        <f>IFERROR(V13*AF13,0)</f>
        <v/>
      </c>
      <c r="AJ13" s="14">
        <f>IFERROR(V13*AG13,0)</f>
        <v/>
      </c>
      <c r="AK13" s="13" t="n"/>
      <c r="AL13" s="13" t="n"/>
      <c r="AM13" s="20" t="n"/>
      <c r="AN13" s="20" t="n"/>
      <c r="AO13" s="20" t="n"/>
      <c r="AP13" s="20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</row>
    <row r="14" ht="19.5" customHeight="1" s="185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4">
        <f>IFERROR(V14*AE14,0)</f>
        <v/>
      </c>
      <c r="AI14" s="14">
        <f>IFERROR(V14*AF14,0)</f>
        <v/>
      </c>
      <c r="AJ14" s="14">
        <f>IFERROR(V14*AG14,0)</f>
        <v/>
      </c>
      <c r="AK14" s="13" t="n"/>
      <c r="AL14" s="13" t="n"/>
      <c r="AM14" s="20" t="n"/>
      <c r="AN14" s="20" t="n"/>
      <c r="AO14" s="20" t="n"/>
      <c r="AP14" s="20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</row>
    <row r="15" ht="19.5" customHeight="1" s="185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300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4">
        <f>IFERROR(V15*AE15,0)</f>
        <v/>
      </c>
      <c r="AI15" s="14">
        <f>IFERROR(V15*AF15,0)</f>
        <v/>
      </c>
      <c r="AJ15" s="14">
        <f>IFERROR(V15*AG15,0)</f>
        <v/>
      </c>
      <c r="AK15" s="154" t="inlineStr">
        <is>
          <t>NFe35251242661482000170550270000000271576206750</t>
        </is>
      </c>
      <c r="AL15" s="155" t="inlineStr">
        <is>
          <t>2025-12-08T07:00:00-03:00</t>
        </is>
      </c>
      <c r="AM15" s="20" t="n">
        <v>85444200</v>
      </c>
      <c r="AN15" s="20" t="n"/>
      <c r="AO15" s="20" t="n"/>
      <c r="AP15" s="20" t="n"/>
      <c r="AQ15" s="20" t="n"/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</row>
    <row r="16" ht="19.5" customHeight="1" s="185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400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4">
        <f>IFERROR(V16*AE16,0)</f>
        <v/>
      </c>
      <c r="AI16" s="14">
        <f>IFERROR(V16*AF16,0)</f>
        <v/>
      </c>
      <c r="AJ16" s="14">
        <f>IFERROR(V16*AG16,0)</f>
        <v/>
      </c>
      <c r="AK16" s="154" t="inlineStr">
        <is>
          <t>NFe35251242661482000170550270000000271576206750</t>
        </is>
      </c>
      <c r="AL16" s="155" t="inlineStr">
        <is>
          <t>2025-12-08T07:00:00-03:00</t>
        </is>
      </c>
      <c r="AM16" s="20" t="n">
        <v>85444200</v>
      </c>
      <c r="AN16" s="20" t="n"/>
      <c r="AO16" s="20" t="n"/>
      <c r="AP16" s="20" t="n"/>
      <c r="AQ16" s="20" t="n"/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</row>
    <row r="17" ht="19.5" customHeight="1" s="185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/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4">
        <f>IFERROR(V17*AE17,0)</f>
        <v/>
      </c>
      <c r="AI17" s="14">
        <f>IFERROR(V17*AF17,0)</f>
        <v/>
      </c>
      <c r="AJ17" s="14">
        <f>IFERROR(V17*AG17,0)</f>
        <v/>
      </c>
      <c r="AK17" s="13" t="n"/>
      <c r="AL17" s="13" t="n"/>
      <c r="AM17" s="20" t="n"/>
      <c r="AN17" s="20" t="n"/>
      <c r="AO17" s="20" t="n"/>
      <c r="AP17" s="20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</row>
    <row r="18" ht="19.5" customHeight="1" s="185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360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4">
        <f>IFERROR(V18*AE18,0)</f>
        <v/>
      </c>
      <c r="AI18" s="14">
        <f>IFERROR(V18*AF18,0)</f>
        <v/>
      </c>
      <c r="AJ18" s="14">
        <f>IFERROR(V18*AG18,0)</f>
        <v/>
      </c>
      <c r="AK18" s="154" t="inlineStr">
        <is>
          <t>NFe35251242661482000170550270000000271576206750</t>
        </is>
      </c>
      <c r="AL18" s="155" t="inlineStr">
        <is>
          <t>2025-12-08T07:00:00-03:00</t>
        </is>
      </c>
      <c r="AM18" s="20" t="n">
        <v>85444200</v>
      </c>
      <c r="AN18" s="20" t="n"/>
      <c r="AO18" s="20" t="n"/>
      <c r="AP18" s="20" t="n"/>
      <c r="AQ18" s="20" t="n"/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</row>
    <row r="19" ht="19.5" customHeight="1" s="185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4">
        <f>IFERROR(V19*AE19,0)</f>
        <v/>
      </c>
      <c r="AI19" s="14">
        <f>IFERROR(V19*AF19,0)</f>
        <v/>
      </c>
      <c r="AJ19" s="14">
        <f>IFERROR(V19*AG19,0)</f>
        <v/>
      </c>
      <c r="AK19" s="13" t="n"/>
      <c r="AL19" s="13" t="n"/>
      <c r="AM19" s="20" t="n"/>
      <c r="AN19" s="20" t="n"/>
      <c r="AO19" s="20" t="n"/>
      <c r="AP19" s="20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</row>
    <row r="20" ht="19.5" customHeight="1" s="185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280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4">
        <f>IFERROR(V20*AE20,0)</f>
        <v/>
      </c>
      <c r="AI20" s="14">
        <f>IFERROR(V20*AF20,0)</f>
        <v/>
      </c>
      <c r="AJ20" s="14">
        <f>IFERROR(V20*AG20,0)</f>
        <v/>
      </c>
      <c r="AK20" s="154" t="inlineStr">
        <is>
          <t>NFe35251242661482000170550270000000271576206750</t>
        </is>
      </c>
      <c r="AL20" s="155" t="inlineStr">
        <is>
          <t>2025-12-08T07:00:00-03:00</t>
        </is>
      </c>
      <c r="AM20" s="20" t="n">
        <v>85444200</v>
      </c>
      <c r="AN20" s="20" t="n"/>
      <c r="AO20" s="20" t="n"/>
      <c r="AP20" s="20" t="n"/>
      <c r="AQ20" s="20" t="n"/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</row>
    <row r="21" ht="19.5" customHeight="1" s="185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/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4">
        <f>IFERROR(V21*AE21,0)</f>
        <v/>
      </c>
      <c r="AI21" s="14">
        <f>IFERROR(V21*AF21,0)</f>
        <v/>
      </c>
      <c r="AJ21" s="14">
        <f>IFERROR(V21*AG21,0)</f>
        <v/>
      </c>
      <c r="AK21" s="13" t="n"/>
      <c r="AL21" s="13" t="n"/>
      <c r="AM21" s="20" t="n"/>
      <c r="AN21" s="20" t="n"/>
      <c r="AO21" s="20" t="n"/>
      <c r="AP21" s="20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</row>
    <row r="22" ht="19.5" customHeight="1" s="185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336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4">
        <f>IFERROR(V22*AE22,0)</f>
        <v/>
      </c>
      <c r="AI22" s="14">
        <f>IFERROR(V22*AF22,0)</f>
        <v/>
      </c>
      <c r="AJ22" s="14">
        <f>IFERROR(V22*AG22,0)</f>
        <v/>
      </c>
      <c r="AK22" s="154" t="inlineStr">
        <is>
          <t>NFe35251242661482000170550270000000271576206750</t>
        </is>
      </c>
      <c r="AL22" s="155" t="inlineStr">
        <is>
          <t>2025-12-08T07:00:00-03:00</t>
        </is>
      </c>
      <c r="AM22" s="20" t="n">
        <v>85444200</v>
      </c>
      <c r="AN22" s="20" t="n"/>
      <c r="AO22" s="20" t="n"/>
      <c r="AP22" s="20" t="n"/>
      <c r="AQ22" s="20" t="n"/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</row>
    <row r="23" ht="19.5" customHeight="1" s="185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>
        <v>0</v>
      </c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4">
        <f>IFERROR(V23*AE23,0)</f>
        <v/>
      </c>
      <c r="AI23" s="14">
        <f>IFERROR(V23*AF23,0)</f>
        <v/>
      </c>
      <c r="AJ23" s="14">
        <f>IFERROR(V23*AG23,0)</f>
        <v/>
      </c>
      <c r="AK23" s="13" t="n"/>
      <c r="AL23" s="13" t="n"/>
      <c r="AM23" s="20" t="n"/>
      <c r="AN23" s="20" t="n"/>
      <c r="AO23" s="20" t="n"/>
      <c r="AP23" s="20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</row>
    <row r="24" ht="19.5" customHeight="1" s="185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270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4">
        <f>IFERROR(V24*AE24,0)</f>
        <v/>
      </c>
      <c r="AI24" s="14">
        <f>IFERROR(V24*AF24,0)</f>
        <v/>
      </c>
      <c r="AJ24" s="14">
        <f>IFERROR(V24*AG24,0)</f>
        <v/>
      </c>
      <c r="AK24" s="154" t="inlineStr">
        <is>
          <t>NFe35251242661482000170550270000000271576206750</t>
        </is>
      </c>
      <c r="AL24" s="155" t="inlineStr">
        <is>
          <t>2025-12-08T07:00:00-03:00</t>
        </is>
      </c>
      <c r="AM24" s="20" t="n">
        <v>85444200</v>
      </c>
      <c r="AN24" s="20" t="n"/>
      <c r="AO24" s="20" t="n"/>
      <c r="AP24" s="20" t="n"/>
      <c r="AQ24" s="20" t="n"/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</row>
    <row r="25" ht="19.5" customHeight="1" s="185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4">
        <f>IFERROR(V25*AE25,0)</f>
        <v/>
      </c>
      <c r="AI25" s="14">
        <f>IFERROR(V25*AF25,0)</f>
        <v/>
      </c>
      <c r="AJ25" s="14">
        <f>IFERROR(V25*AG25,0)</f>
        <v/>
      </c>
      <c r="AK25" s="13" t="n"/>
      <c r="AL25" s="13" t="n"/>
      <c r="AM25" s="20" t="n"/>
      <c r="AN25" s="20" t="n"/>
      <c r="AO25" s="20" t="n"/>
      <c r="AP25" s="20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</row>
    <row r="26" ht="19.5" customHeight="1" s="185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97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4">
        <f>IFERROR(V26*AE26,0)</f>
        <v/>
      </c>
      <c r="AI26" s="14">
        <f>IFERROR(V26*AF26,0)</f>
        <v/>
      </c>
      <c r="AJ26" s="14">
        <f>IFERROR(V26*AG26,0)</f>
        <v/>
      </c>
      <c r="AK26" s="154" t="inlineStr">
        <is>
          <t>NFe35251242661482000170550270000000271576206750</t>
        </is>
      </c>
      <c r="AL26" s="155" t="inlineStr">
        <is>
          <t>2025-12-08T07:00:00-03:00</t>
        </is>
      </c>
      <c r="AM26" s="20" t="n">
        <v>85444200</v>
      </c>
      <c r="AN26" s="20" t="n"/>
      <c r="AO26" s="20" t="n"/>
      <c r="AP26" s="20" t="n"/>
      <c r="AQ26" s="20" t="n"/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</row>
    <row r="27" ht="19.5" customHeight="1" s="185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/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4">
        <f>IFERROR(V27*AE27,0)</f>
        <v/>
      </c>
      <c r="AI27" s="14">
        <f>IFERROR(V27*AF27,0)</f>
        <v/>
      </c>
      <c r="AJ27" s="14">
        <f>IFERROR(V27*AG27,0)</f>
        <v/>
      </c>
      <c r="AK27" s="13" t="n"/>
      <c r="AM27" s="20" t="n"/>
      <c r="AN27" s="20" t="n"/>
      <c r="AO27" s="20" t="n"/>
      <c r="AP27" s="20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</row>
    <row r="28" ht="19.5" customHeight="1" s="185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4">
        <f>IFERROR(V28*AE28,0)</f>
        <v/>
      </c>
      <c r="AI28" s="14">
        <f>IFERROR(V28*AF28,0)</f>
        <v/>
      </c>
      <c r="AJ28" s="14">
        <f>IFERROR(V28*AG28,0)</f>
        <v/>
      </c>
      <c r="AK28" s="146" t="inlineStr">
        <is>
          <t>NFe35230142661482000170550270000000231413203124</t>
        </is>
      </c>
      <c r="AL28" s="13" t="inlineStr">
        <is>
          <t>2023-01-25T16:46:26-03:00</t>
        </is>
      </c>
      <c r="AM28" s="20" t="n"/>
      <c r="AN28" s="20" t="n"/>
      <c r="AO28" s="20" t="n"/>
      <c r="AP28" s="20" t="n"/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</row>
    <row r="29" ht="19.5" customHeight="1" s="185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/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4">
        <f>IFERROR(V29*AE29,0)</f>
        <v/>
      </c>
      <c r="AI29" s="14">
        <f>IFERROR(V29*AF29,0)</f>
        <v/>
      </c>
      <c r="AJ29" s="14">
        <f>IFERROR(V29*AG29,0)</f>
        <v/>
      </c>
      <c r="AK29" s="13" t="n"/>
      <c r="AL29" s="13" t="n"/>
      <c r="AM29" s="20" t="n"/>
      <c r="AN29" s="20" t="n"/>
      <c r="AO29" s="20" t="n"/>
      <c r="AP29" s="20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</row>
    <row r="30" ht="19.5" customHeight="1" s="185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4">
        <f>IFERROR(V30*AE30,0)</f>
        <v/>
      </c>
      <c r="AI30" s="14">
        <f>IFERROR(V30*AF30,0)</f>
        <v/>
      </c>
      <c r="AJ30" s="14">
        <f>IFERROR(V30*AG30,0)</f>
        <v/>
      </c>
      <c r="AK30" s="43" t="inlineStr">
        <is>
          <t>NFe35250642661482000170550270000000221544054526</t>
        </is>
      </c>
      <c r="AL30" s="13" t="inlineStr">
        <is>
          <t>2025-06-18T13:22:28-03:00</t>
        </is>
      </c>
      <c r="AM30" s="20" t="n">
        <v>85444200</v>
      </c>
      <c r="AN30" s="20" t="n"/>
      <c r="AO30" s="20" t="n"/>
      <c r="AP30" s="20" t="n"/>
      <c r="AQ30" s="20" t="n"/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</row>
    <row r="31" ht="19.5" customHeight="1" s="185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4">
        <f>IFERROR(V31*AE31,0)</f>
        <v/>
      </c>
      <c r="AI31" s="14">
        <f>IFERROR(V31*AF31,0)</f>
        <v/>
      </c>
      <c r="AJ31" s="14">
        <f>IFERROR(V31*AG31,0)</f>
        <v/>
      </c>
      <c r="AK31" s="13" t="n"/>
      <c r="AL31" s="13" t="n"/>
      <c r="AM31" s="20" t="n"/>
      <c r="AN31" s="20" t="n"/>
      <c r="AO31" s="20" t="n"/>
      <c r="AP31" s="20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</row>
    <row r="32" ht="19.5" customHeight="1" s="185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4">
        <f>IFERROR(V32*AE32,0)</f>
        <v/>
      </c>
      <c r="AI32" s="14">
        <f>IFERROR(V32*AF32,0)</f>
        <v/>
      </c>
      <c r="AJ32" s="14">
        <f>IFERROR(V32*AG32,0)</f>
        <v/>
      </c>
      <c r="AK32" s="43" t="inlineStr">
        <is>
          <t>NFe35250642661482000170550270000000221544054526</t>
        </is>
      </c>
      <c r="AL32" s="13" t="inlineStr">
        <is>
          <t>2025-06-18T13:22:28-03:00</t>
        </is>
      </c>
      <c r="AM32" s="20" t="n">
        <v>85444200</v>
      </c>
      <c r="AN32" s="20" t="n"/>
      <c r="AO32" s="20" t="n"/>
      <c r="AP32" s="20" t="n"/>
      <c r="AQ32" s="20" t="n"/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</row>
    <row r="33" ht="19.5" customHeight="1" s="185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/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4">
        <f>IFERROR(V33*AE33,0)</f>
        <v/>
      </c>
      <c r="AI33" s="14">
        <f>IFERROR(V33*AF33,0)</f>
        <v/>
      </c>
      <c r="AJ33" s="14">
        <f>IFERROR(V33*AG33,0)</f>
        <v/>
      </c>
      <c r="AK33" s="13" t="n"/>
      <c r="AL33" s="13" t="n"/>
      <c r="AM33" s="20" t="n"/>
      <c r="AN33" s="20" t="n"/>
      <c r="AO33" s="20" t="n"/>
      <c r="AP33" s="20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</row>
    <row r="34" ht="19.5" customHeight="1" s="185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4">
        <f>IFERROR(V34*AE34,0)</f>
        <v/>
      </c>
      <c r="AI34" s="14">
        <f>IFERROR(V34*AF34,0)</f>
        <v/>
      </c>
      <c r="AJ34" s="14">
        <f>IFERROR(V34*AG34,0)</f>
        <v/>
      </c>
      <c r="AK34" s="43" t="inlineStr">
        <is>
          <t>NFe35250642661482000170550270000000221544054526</t>
        </is>
      </c>
      <c r="AL34" s="13" t="inlineStr">
        <is>
          <t>2025-06-18T13:22:28-03:00</t>
        </is>
      </c>
      <c r="AM34" s="20" t="n">
        <v>85444200</v>
      </c>
      <c r="AN34" s="20" t="n"/>
      <c r="AO34" s="20" t="n"/>
      <c r="AP34" s="20" t="n"/>
      <c r="AQ34" s="20" t="n"/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</row>
    <row r="35" ht="19.5" customHeight="1" s="185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4">
        <f>IFERROR(V35*AE35,0)</f>
        <v/>
      </c>
      <c r="AI35" s="14">
        <f>IFERROR(V35*AF35,0)</f>
        <v/>
      </c>
      <c r="AJ35" s="14">
        <f>IFERROR(V35*AG35,0)</f>
        <v/>
      </c>
      <c r="AK35" s="13" t="n"/>
      <c r="AL35" s="13" t="n"/>
      <c r="AM35" s="20" t="n"/>
      <c r="AN35" s="20" t="n"/>
      <c r="AO35" s="20" t="n"/>
      <c r="AP35" s="20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</row>
    <row r="36" ht="19.5" customHeight="1" s="185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276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4">
        <f>IFERROR(V36*AE36,0)</f>
        <v/>
      </c>
      <c r="AI36" s="14">
        <f>IFERROR(V36*AF36,0)</f>
        <v/>
      </c>
      <c r="AJ36" s="14">
        <f>IFERROR(V36*AG36,0)</f>
        <v/>
      </c>
      <c r="AK36" s="154" t="inlineStr">
        <is>
          <t>NFe35251242661482000170550270000000271576206750</t>
        </is>
      </c>
      <c r="AL36" s="155" t="inlineStr">
        <is>
          <t>2025-12-08T07:00:00-03:00</t>
        </is>
      </c>
      <c r="AM36" s="20" t="n"/>
      <c r="AN36" s="20" t="n"/>
      <c r="AO36" s="20" t="n"/>
      <c r="AP36" s="20" t="n"/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</row>
    <row r="37" ht="19.5" customHeight="1" s="185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/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4">
        <f>IFERROR(V37*AE37,0)</f>
        <v/>
      </c>
      <c r="AI37" s="14">
        <f>IFERROR(V37*AF37,0)</f>
        <v/>
      </c>
      <c r="AJ37" s="14">
        <f>IFERROR(V37*AG37,0)</f>
        <v/>
      </c>
      <c r="AK37" s="13" t="n"/>
      <c r="AL37" s="13" t="n"/>
      <c r="AM37" s="20" t="n"/>
      <c r="AN37" s="20" t="n"/>
      <c r="AO37" s="20" t="n"/>
      <c r="AP37" s="20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</row>
    <row r="38" ht="19.5" customHeight="1" s="185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4">
        <f>IFERROR(V38*AE38,0)</f>
        <v/>
      </c>
      <c r="AI38" s="14">
        <f>IFERROR(V38*AF38,0)</f>
        <v/>
      </c>
      <c r="AJ38" s="14">
        <f>IFERROR(V38*AG38,0)</f>
        <v/>
      </c>
      <c r="AK38" s="43" t="inlineStr">
        <is>
          <t>NFe35250642661482000170550270000000221544054526</t>
        </is>
      </c>
      <c r="AL38" s="13" t="inlineStr">
        <is>
          <t>2025-06-18T13:22:28-03:00</t>
        </is>
      </c>
      <c r="AM38" s="20" t="n">
        <v>85444200</v>
      </c>
      <c r="AN38" s="20" t="n"/>
      <c r="AO38" s="20" t="n"/>
      <c r="AP38" s="20" t="n"/>
      <c r="AQ38" s="20" t="n"/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</row>
    <row r="39" ht="19.5" customHeight="1" s="185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/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4">
        <f>IFERROR(V39*AE39,0)</f>
        <v/>
      </c>
      <c r="AI39" s="14">
        <f>IFERROR(V39*AF39,0)</f>
        <v/>
      </c>
      <c r="AJ39" s="14">
        <f>IFERROR(V39*AG39,0)</f>
        <v/>
      </c>
      <c r="AK39" s="13" t="n"/>
      <c r="AL39" s="13" t="n"/>
      <c r="AM39" s="20" t="n"/>
      <c r="AN39" s="20" t="n"/>
      <c r="AO39" s="20" t="n"/>
      <c r="AP39" s="20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</row>
    <row r="40" ht="19.5" customHeight="1" s="185">
      <c r="A40" s="56" t="n"/>
      <c r="B40" s="44" t="n"/>
      <c r="C40" s="44" t="n"/>
      <c r="D40" s="44" t="n"/>
      <c r="E40" s="38">
        <f>F40+I40</f>
        <v/>
      </c>
      <c r="F40" s="51" t="n"/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4">
        <f>IFERROR(V40*AE40,0)</f>
        <v/>
      </c>
      <c r="AI40" s="14">
        <f>IFERROR(V40*AF40,0)</f>
        <v/>
      </c>
      <c r="AJ40" s="14">
        <f>IFERROR(V40*AG40,0)</f>
        <v/>
      </c>
      <c r="AK40" s="13" t="n"/>
      <c r="AL40" s="13" t="n"/>
      <c r="AM40" s="20" t="n"/>
      <c r="AN40" s="20" t="n"/>
      <c r="AO40" s="20" t="n"/>
      <c r="AP40" s="20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</row>
    <row r="41" ht="19.5" customHeight="1" s="185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4">
        <f>IFERROR(V41*AE41,0)</f>
        <v/>
      </c>
      <c r="AI41" s="14">
        <f>IFERROR(V41*AF41,0)</f>
        <v/>
      </c>
      <c r="AJ41" s="14">
        <f>IFERROR(V41*AG41,0)</f>
        <v/>
      </c>
      <c r="AK41" s="43" t="inlineStr">
        <is>
          <t>NFe35251242661482000170550270000000271576206750</t>
        </is>
      </c>
      <c r="AL41" s="163" t="inlineStr">
        <is>
          <t>2025-12-08T07:00:00-03:00</t>
        </is>
      </c>
      <c r="AM41" s="20" t="n">
        <v>85444200</v>
      </c>
      <c r="AN41" s="20" t="n"/>
      <c r="AO41" s="20" t="n"/>
      <c r="AP41" s="20" t="n"/>
      <c r="AQ41" s="20" t="n"/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</row>
    <row r="42" ht="19.5" customHeight="1" s="185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/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4">
        <f>IFERROR(V42*AE42,0)</f>
        <v/>
      </c>
      <c r="AI42" s="14">
        <f>IFERROR(V42*AF42,0)</f>
        <v/>
      </c>
      <c r="AJ42" s="14">
        <f>IFERROR(V42*AG42,0)</f>
        <v/>
      </c>
      <c r="AK42" s="13" t="n"/>
      <c r="AL42" s="13" t="n"/>
      <c r="AM42" s="20" t="n"/>
      <c r="AN42" s="20" t="n"/>
      <c r="AO42" s="20" t="n"/>
      <c r="AP42" s="20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</row>
    <row r="43" ht="19.5" customHeight="1" s="185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387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4">
        <f>IFERROR(V43*AE43,0)</f>
        <v/>
      </c>
      <c r="AI43" s="14">
        <f>IFERROR(V43*AF43,0)</f>
        <v/>
      </c>
      <c r="AJ43" s="14">
        <f>IFERROR(V43*AG43,0)</f>
        <v/>
      </c>
      <c r="AK43" s="43" t="inlineStr">
        <is>
          <t>NFe35251242661482000170550270000000271576206750</t>
        </is>
      </c>
      <c r="AL43" s="163" t="inlineStr">
        <is>
          <t>2025-12-08T07:00:00-03:00</t>
        </is>
      </c>
      <c r="AM43" s="20" t="n">
        <v>85444200</v>
      </c>
      <c r="AN43" s="20" t="n"/>
      <c r="AO43" s="20" t="n"/>
      <c r="AP43" s="20" t="n"/>
      <c r="AQ43" s="20" t="n"/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</row>
    <row r="44" ht="19.5" customHeight="1" s="185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>
        <v>0</v>
      </c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4">
        <f>IFERROR(V44*AE44,0)</f>
        <v/>
      </c>
      <c r="AI44" s="14">
        <f>IFERROR(V44*AF44,0)</f>
        <v/>
      </c>
      <c r="AJ44" s="14">
        <f>IFERROR(V44*AG44,0)</f>
        <v/>
      </c>
      <c r="AK44" s="13" t="n"/>
      <c r="AL44" s="13" t="n"/>
      <c r="AM44" s="20" t="n"/>
      <c r="AN44" s="20" t="n"/>
      <c r="AO44" s="20" t="n"/>
      <c r="AP44" s="20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</row>
    <row r="45" ht="19.5" customHeight="1" s="185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465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4">
        <f>IFERROR(V45*AE45,0)</f>
        <v/>
      </c>
      <c r="AI45" s="14">
        <f>IFERROR(V45*AF45,0)</f>
        <v/>
      </c>
      <c r="AJ45" s="14">
        <f>IFERROR(V45*AG45,0)</f>
        <v/>
      </c>
      <c r="AK45" s="43" t="inlineStr">
        <is>
          <t>NFe35251242661482000170550270000000271576206750</t>
        </is>
      </c>
      <c r="AL45" s="163" t="inlineStr">
        <is>
          <t>2025-12-08T07:00:00-03:00</t>
        </is>
      </c>
      <c r="AM45" s="20" t="n">
        <v>85444200</v>
      </c>
      <c r="AN45" s="20" t="n"/>
      <c r="AO45" s="20" t="n"/>
      <c r="AP45" s="20" t="n"/>
      <c r="AQ45" s="20" t="n"/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</row>
    <row r="46" ht="19.5" customHeight="1" s="185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>
        <v>0</v>
      </c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4">
        <f>IFERROR(V46*AE46,0)</f>
        <v/>
      </c>
      <c r="AI46" s="14">
        <f>IFERROR(V46*AF46,0)</f>
        <v/>
      </c>
      <c r="AJ46" s="14">
        <f>IFERROR(V46*AG46,0)</f>
        <v/>
      </c>
      <c r="AK46" s="13" t="n"/>
      <c r="AL46" s="13" t="n"/>
      <c r="AM46" s="20" t="n"/>
      <c r="AN46" s="20" t="n"/>
      <c r="AO46" s="20" t="n"/>
      <c r="AP46" s="20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</row>
    <row r="47" ht="19.5" customHeight="1" s="185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520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4">
        <f>IFERROR(V47*AE47,0)</f>
        <v/>
      </c>
      <c r="AI47" s="14">
        <f>IFERROR(V47*AF47,0)</f>
        <v/>
      </c>
      <c r="AJ47" s="14">
        <f>IFERROR(V47*AG47,0)</f>
        <v/>
      </c>
      <c r="AK47" s="43" t="inlineStr">
        <is>
          <t>NFe35251242661482000170550270000000271576206750</t>
        </is>
      </c>
      <c r="AL47" s="163" t="inlineStr">
        <is>
          <t>2025-12-08T07:00:00-03:00</t>
        </is>
      </c>
      <c r="AM47" s="20" t="n"/>
      <c r="AN47" s="20" t="n"/>
      <c r="AO47" s="20" t="n"/>
      <c r="AP47" s="20" t="n"/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</row>
    <row r="48" ht="19.5" customHeight="1" s="185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4">
        <f>IFERROR(V48*AE48,0)</f>
        <v/>
      </c>
      <c r="AI48" s="14">
        <f>IFERROR(V48*AF48,0)</f>
        <v/>
      </c>
      <c r="AJ48" s="14">
        <f>IFERROR(V48*AG48,0)</f>
        <v/>
      </c>
      <c r="AK48" s="13" t="n"/>
      <c r="AL48" s="13" t="n"/>
      <c r="AM48" s="20" t="n"/>
      <c r="AN48" s="20" t="n"/>
      <c r="AO48" s="20" t="n"/>
      <c r="AP48" s="20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</row>
    <row r="49" ht="19.5" customHeight="1" s="185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580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4">
        <f>IFERROR(V49*AE49,0)</f>
        <v/>
      </c>
      <c r="AI49" s="14">
        <f>IFERROR(V49*AF49,0)</f>
        <v/>
      </c>
      <c r="AJ49" s="14">
        <f>IFERROR(V49*AG49,0)</f>
        <v/>
      </c>
      <c r="AK49" s="43" t="inlineStr">
        <is>
          <t>NFe35251242661482000170550270000000271576206750</t>
        </is>
      </c>
      <c r="AL49" s="163" t="inlineStr">
        <is>
          <t>2025-12-08T07:00:00-03:00</t>
        </is>
      </c>
      <c r="AM49" s="20" t="n"/>
      <c r="AN49" s="20" t="n"/>
      <c r="AO49" s="20" t="n"/>
      <c r="AP49" s="20" t="n"/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</row>
    <row r="50" ht="19.5" customHeight="1" s="185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4">
        <f>IFERROR(V50*AE50,0)</f>
        <v/>
      </c>
      <c r="AI50" s="14">
        <f>IFERROR(V50*AF50,0)</f>
        <v/>
      </c>
      <c r="AJ50" s="14">
        <f>IFERROR(V50*AG50,0)</f>
        <v/>
      </c>
      <c r="AK50" s="13" t="n"/>
      <c r="AL50" s="13" t="n"/>
      <c r="AM50" s="20" t="n"/>
      <c r="AN50" s="20" t="n"/>
      <c r="AO50" s="20" t="n"/>
      <c r="AP50" s="20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</row>
    <row r="51" ht="19.5" customHeight="1" s="185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570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4">
        <f>IFERROR(V51*AE51,0)</f>
        <v/>
      </c>
      <c r="AI51" s="14">
        <f>IFERROR(V51*AF51,0)</f>
        <v/>
      </c>
      <c r="AJ51" s="14">
        <f>IFERROR(V51*AG51,0)</f>
        <v/>
      </c>
      <c r="AK51" s="43" t="inlineStr">
        <is>
          <t>NFe35251242661482000170550270000000271576206750</t>
        </is>
      </c>
      <c r="AL51" s="163" t="inlineStr">
        <is>
          <t>2025-12-08T07:00:00-03:00</t>
        </is>
      </c>
      <c r="AM51" s="20" t="n">
        <v>85444200</v>
      </c>
      <c r="AN51" s="20" t="n"/>
      <c r="AO51" s="20" t="n"/>
      <c r="AP51" s="20" t="n"/>
      <c r="AQ51" s="20" t="n"/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</row>
    <row r="52" ht="19.5" customHeight="1" s="185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4">
        <f>IFERROR(V52*AE52,0)</f>
        <v/>
      </c>
      <c r="AI52" s="14">
        <f>IFERROR(V52*AF52,0)</f>
        <v/>
      </c>
      <c r="AJ52" s="14">
        <f>IFERROR(V52*AG52,0)</f>
        <v/>
      </c>
      <c r="AK52" s="13" t="n"/>
      <c r="AL52" s="13" t="n"/>
      <c r="AM52" s="20" t="n"/>
      <c r="AN52" s="20" t="n"/>
      <c r="AO52" s="20" t="n"/>
      <c r="AP52" s="20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</row>
    <row r="53" ht="19.5" customHeight="1" s="185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4">
        <f>IFERROR(V53*AE53,0)</f>
        <v/>
      </c>
      <c r="AI53" s="14">
        <f>IFERROR(V53*AF53,0)</f>
        <v/>
      </c>
      <c r="AJ53" s="14">
        <f>IFERROR(V53*AG53,0)</f>
        <v/>
      </c>
      <c r="AK53" s="13" t="n"/>
      <c r="AL53" s="13" t="n"/>
      <c r="AM53" s="20" t="n">
        <v>85444200</v>
      </c>
      <c r="AN53" s="20" t="n"/>
      <c r="AO53" s="20" t="n"/>
      <c r="AP53" s="20" t="n"/>
      <c r="AQ53" s="20" t="n"/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</row>
    <row r="54" ht="19.5" customHeight="1" s="185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/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4">
        <f>IFERROR(V54*AE54,0)</f>
        <v/>
      </c>
      <c r="AI54" s="14">
        <f>IFERROR(V54*AF54,0)</f>
        <v/>
      </c>
      <c r="AJ54" s="14">
        <f>IFERROR(V54*AG54,0)</f>
        <v/>
      </c>
      <c r="AK54" s="13" t="n"/>
      <c r="AL54" s="13" t="n"/>
      <c r="AM54" s="20" t="n"/>
      <c r="AN54" s="20" t="n"/>
      <c r="AO54" s="20" t="n"/>
      <c r="AP54" s="20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</row>
    <row r="55" ht="19.5" customHeight="1" s="185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178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4">
        <f>IFERROR(V55*AE55,0)</f>
        <v/>
      </c>
      <c r="AI55" s="14">
        <f>IFERROR(V55*AF55,0)</f>
        <v/>
      </c>
      <c r="AJ55" s="14">
        <f>IFERROR(V55*AG55,0)</f>
        <v/>
      </c>
      <c r="AK55" s="66" t="inlineStr">
        <is>
          <t>NFe35250142661482000170550270000000191770361295</t>
        </is>
      </c>
      <c r="AL55" s="13" t="inlineStr">
        <is>
          <t>2025-01-08T07:00:00-03:00</t>
        </is>
      </c>
      <c r="AM55" s="20" t="n">
        <v>85444200</v>
      </c>
      <c r="AN55" s="20" t="n"/>
      <c r="AO55" s="20" t="n"/>
      <c r="AP55" s="20" t="n"/>
      <c r="AQ55" s="20" t="n"/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</row>
    <row r="56" ht="19.5" customHeight="1" s="185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4">
        <f>IFERROR(V56*AE56,0)</f>
        <v/>
      </c>
      <c r="AI56" s="14">
        <f>IFERROR(V56*AF56,0)</f>
        <v/>
      </c>
      <c r="AJ56" s="14">
        <f>IFERROR(V56*AG56,0)</f>
        <v/>
      </c>
      <c r="AK56" s="13" t="n"/>
      <c r="AL56" s="13" t="n"/>
      <c r="AM56" s="20" t="n"/>
      <c r="AN56" s="20" t="n"/>
      <c r="AO56" s="20" t="n"/>
      <c r="AP56" s="20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</row>
    <row r="57" ht="19.5" customHeight="1" s="185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4">
        <f>IFERROR(V57*AE57,0)</f>
        <v/>
      </c>
      <c r="AI57" s="14">
        <f>IFERROR(V57*AF57,0)</f>
        <v/>
      </c>
      <c r="AJ57" s="14">
        <f>IFERROR(V57*AG57,0)</f>
        <v/>
      </c>
      <c r="AK57" s="43" t="inlineStr">
        <is>
          <t>NFe35250642661482000170550270000000221544054526</t>
        </is>
      </c>
      <c r="AL57" s="13" t="inlineStr">
        <is>
          <t>2025-06-18T13:22:28-03:00</t>
        </is>
      </c>
      <c r="AM57" s="20" t="n">
        <v>85444200</v>
      </c>
      <c r="AN57" s="20" t="n"/>
      <c r="AO57" s="20" t="n"/>
      <c r="AP57" s="20" t="n"/>
      <c r="AQ57" s="20" t="n"/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</row>
    <row r="58" ht="19.5" customHeight="1" s="185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4">
        <f>IFERROR(V58*AE58,0)</f>
        <v/>
      </c>
      <c r="AI58" s="14">
        <f>IFERROR(V58*AF58,0)</f>
        <v/>
      </c>
      <c r="AJ58" s="14">
        <f>IFERROR(V58*AG58,0)</f>
        <v/>
      </c>
      <c r="AK58" s="13" t="n"/>
      <c r="AL58" s="13" t="n"/>
      <c r="AM58" s="20" t="n"/>
      <c r="AN58" s="20" t="n"/>
      <c r="AO58" s="20" t="n"/>
      <c r="AP58" s="20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</row>
    <row r="59" ht="19.5" customHeight="1" s="185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4">
        <f>IFERROR(V59*AE59,0)</f>
        <v/>
      </c>
      <c r="AI59" s="14">
        <f>IFERROR(V59*AF59,0)</f>
        <v/>
      </c>
      <c r="AJ59" s="14">
        <f>IFERROR(V59*AG59,0)</f>
        <v/>
      </c>
      <c r="AK59" s="43" t="inlineStr">
        <is>
          <t>NFe35250642661482000170550270000000221544054526</t>
        </is>
      </c>
      <c r="AL59" s="13" t="inlineStr">
        <is>
          <t>2025-06-18T13:22:28-03:00</t>
        </is>
      </c>
      <c r="AM59" s="20" t="n">
        <v>85444200</v>
      </c>
      <c r="AN59" s="20" t="n"/>
      <c r="AO59" s="20" t="n"/>
      <c r="AP59" s="20" t="n"/>
      <c r="AQ59" s="20" t="n"/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</row>
    <row r="60" ht="19.5" customHeight="1" s="185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/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4">
        <f>IFERROR(V60*AE60,0)</f>
        <v/>
      </c>
      <c r="AI60" s="14">
        <f>IFERROR(V60*AF60,0)</f>
        <v/>
      </c>
      <c r="AJ60" s="14">
        <f>IFERROR(V60*AG60,0)</f>
        <v/>
      </c>
      <c r="AK60" s="13" t="n"/>
      <c r="AL60" s="13" t="n"/>
      <c r="AM60" s="20" t="n"/>
      <c r="AN60" s="20" t="n"/>
      <c r="AO60" s="20" t="n"/>
      <c r="AP60" s="20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</row>
    <row r="61" ht="19.5" customHeight="1" s="185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4">
        <f>IFERROR(V61*AE61,0)</f>
        <v/>
      </c>
      <c r="AI61" s="14">
        <f>IFERROR(V61*AF61,0)</f>
        <v/>
      </c>
      <c r="AJ61" s="14">
        <f>IFERROR(V61*AG61,0)</f>
        <v/>
      </c>
      <c r="AK61" s="43" t="inlineStr">
        <is>
          <t>NFe35250642661482000170550270000000221544054526</t>
        </is>
      </c>
      <c r="AL61" s="13" t="inlineStr">
        <is>
          <t>2025-06-18T13:22:28-03:00</t>
        </is>
      </c>
      <c r="AM61" s="20" t="n">
        <v>85444200</v>
      </c>
      <c r="AN61" s="20" t="n"/>
      <c r="AO61" s="20" t="n"/>
      <c r="AP61" s="20" t="n"/>
      <c r="AQ61" s="20" t="n"/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</row>
    <row r="62" ht="19.5" customHeight="1" s="185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0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4">
        <f>IFERROR(V62*AE62,0)</f>
        <v/>
      </c>
      <c r="AI62" s="14">
        <f>IFERROR(V62*AF62,0)</f>
        <v/>
      </c>
      <c r="AJ62" s="14">
        <f>IFERROR(V62*AG62,0)</f>
        <v/>
      </c>
      <c r="AK62" s="66" t="inlineStr">
        <is>
          <t>NFe35250142661482000170550270000000191770361295</t>
        </is>
      </c>
      <c r="AL62" s="13" t="inlineStr">
        <is>
          <t>2025-01-08T07:00:00-03:00</t>
        </is>
      </c>
      <c r="AM62" s="20" t="n">
        <v>85444200</v>
      </c>
      <c r="AN62" s="20" t="n"/>
      <c r="AO62" s="20" t="n"/>
      <c r="AP62" s="20" t="n"/>
      <c r="AQ62" s="20" t="n"/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</row>
    <row r="63" ht="19.5" customHeight="1" s="185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/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4">
        <f>IFERROR(V63*AE63,0)</f>
        <v/>
      </c>
      <c r="AI63" s="14">
        <f>IFERROR(V63*AF63,0)</f>
        <v/>
      </c>
      <c r="AJ63" s="14">
        <f>IFERROR(V63*AG63,0)</f>
        <v/>
      </c>
      <c r="AK63" s="13" t="n"/>
      <c r="AL63" s="13" t="n"/>
      <c r="AM63" s="20" t="n"/>
      <c r="AN63" s="20" t="n"/>
      <c r="AO63" s="20" t="n"/>
      <c r="AP63" s="20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</row>
    <row r="64" ht="19.5" customHeight="1" s="185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0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4">
        <f>IFERROR(V64*AE64,0)</f>
        <v/>
      </c>
      <c r="AI64" s="14">
        <f>IFERROR(V64*AF64,0)</f>
        <v/>
      </c>
      <c r="AJ64" s="14">
        <f>IFERROR(V64*AG64,0)</f>
        <v/>
      </c>
      <c r="AK64" s="43" t="inlineStr">
        <is>
          <t>NFe35250642661482000170550270000000221544054526</t>
        </is>
      </c>
      <c r="AL64" s="13" t="inlineStr">
        <is>
          <t>2025-06-18T13:22:28-03:00</t>
        </is>
      </c>
      <c r="AM64" s="20" t="n">
        <v>85444200</v>
      </c>
      <c r="AN64" s="20" t="n"/>
      <c r="AO64" s="20" t="n"/>
      <c r="AP64" s="20" t="n"/>
      <c r="AQ64" s="20" t="n"/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</row>
    <row r="65" ht="19.5" customHeight="1" s="185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4">
        <f>IFERROR(V65*AE65,0)</f>
        <v/>
      </c>
      <c r="AI65" s="14">
        <f>IFERROR(V65*AF65,0)</f>
        <v/>
      </c>
      <c r="AJ65" s="14">
        <f>IFERROR(V65*AG65,0)</f>
        <v/>
      </c>
      <c r="AK65" s="13" t="n"/>
      <c r="AL65" s="13" t="n"/>
      <c r="AM65" s="20" t="n"/>
      <c r="AN65" s="20" t="n"/>
      <c r="AO65" s="20" t="n"/>
      <c r="AP65" s="20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</row>
    <row r="66" ht="19.5" customHeight="1" s="185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4">
        <f>IFERROR(V66*AE66,0)</f>
        <v/>
      </c>
      <c r="AI66" s="14">
        <f>IFERROR(V66*AF66,0)</f>
        <v/>
      </c>
      <c r="AJ66" s="14">
        <f>IFERROR(V66*AG66,0)</f>
        <v/>
      </c>
      <c r="AK66" s="66" t="inlineStr">
        <is>
          <t>NFe35250142661482000170550270000000191770361295</t>
        </is>
      </c>
      <c r="AL66" s="13" t="inlineStr">
        <is>
          <t>2025-01-08T07:00:00-03:00</t>
        </is>
      </c>
      <c r="AM66" s="20" t="n">
        <v>85444200</v>
      </c>
      <c r="AN66" s="20" t="n"/>
      <c r="AO66" s="20" t="n"/>
      <c r="AP66" s="20" t="n"/>
      <c r="AQ66" s="20" t="n"/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</row>
    <row r="67" ht="19.5" customHeight="1" s="185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186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4">
        <f>IFERROR(V67*AE67,0)</f>
        <v/>
      </c>
      <c r="AI67" s="14">
        <f>IFERROR(V67*AF67,0)</f>
        <v/>
      </c>
      <c r="AJ67" s="14">
        <f>IFERROR(V67*AG67,0)</f>
        <v/>
      </c>
      <c r="AK67" s="159" t="inlineStr">
        <is>
          <t>NFe35251242661482000170550270000000271576206750</t>
        </is>
      </c>
      <c r="AL67" s="160" t="inlineStr">
        <is>
          <t>2025-12-08T07:00:00-03:00</t>
        </is>
      </c>
      <c r="AM67" s="20" t="n">
        <v>85444200</v>
      </c>
      <c r="AN67" s="20" t="n"/>
      <c r="AO67" s="20" t="n"/>
      <c r="AP67" s="20" t="n"/>
      <c r="AQ67" s="20" t="n"/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</row>
    <row r="68" ht="19.5" customHeight="1" s="185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>
        <v>0</v>
      </c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4">
        <f>IFERROR(V68*AE68,0)</f>
        <v/>
      </c>
      <c r="AI68" s="14">
        <f>IFERROR(V68*AF68,0)</f>
        <v/>
      </c>
      <c r="AJ68" s="14">
        <f>IFERROR(V68*AG68,0)</f>
        <v/>
      </c>
      <c r="AK68" s="13" t="n"/>
      <c r="AL68" s="13" t="n"/>
      <c r="AM68" s="20" t="n"/>
      <c r="AN68" s="20" t="n"/>
      <c r="AO68" s="20" t="n"/>
      <c r="AP68" s="20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</row>
    <row r="69" ht="19.5" customHeight="1" s="185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415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4">
        <f>IFERROR(V69*AE69,0)</f>
        <v/>
      </c>
      <c r="AI69" s="14">
        <f>IFERROR(V69*AF69,0)</f>
        <v/>
      </c>
      <c r="AJ69" s="14">
        <f>IFERROR(V69*AG69,0)</f>
        <v/>
      </c>
      <c r="AK69" s="159" t="inlineStr">
        <is>
          <t>NFe35251242661482000170550270000000271576206750</t>
        </is>
      </c>
      <c r="AL69" s="160" t="inlineStr">
        <is>
          <t>2025-12-08T07:00:00-03:00</t>
        </is>
      </c>
      <c r="AM69" s="20" t="n">
        <v>85444200</v>
      </c>
      <c r="AN69" s="20" t="n"/>
      <c r="AO69" s="20" t="n"/>
      <c r="AP69" s="20" t="n"/>
      <c r="AQ69" s="20" t="n"/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</row>
    <row r="70" ht="19.5" customHeight="1" s="185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190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4">
        <f>IFERROR(V70*AE70,0)</f>
        <v/>
      </c>
      <c r="AI70" s="14">
        <f>IFERROR(V70*AF70,0)</f>
        <v/>
      </c>
      <c r="AJ70" s="14">
        <f>IFERROR(V70*AG70,0)</f>
        <v/>
      </c>
      <c r="AK70" s="159" t="inlineStr">
        <is>
          <t>NFe35251242661482000170550270000000271576206750</t>
        </is>
      </c>
      <c r="AL70" s="160" t="inlineStr">
        <is>
          <t>2025-12-08T07:00:00-03:00</t>
        </is>
      </c>
      <c r="AM70" s="20" t="n">
        <v>85444200</v>
      </c>
      <c r="AN70" s="20" t="n"/>
      <c r="AO70" s="20" t="n"/>
      <c r="AP70" s="20" t="n"/>
      <c r="AQ70" s="20" t="n"/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</row>
    <row r="71" ht="19.5" customHeight="1" s="185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4">
        <f>IFERROR(V71*AE71,0)</f>
        <v/>
      </c>
      <c r="AI71" s="14">
        <f>IFERROR(V71*AF71,0)</f>
        <v/>
      </c>
      <c r="AJ71" s="14">
        <f>IFERROR(V71*AG71,0)</f>
        <v/>
      </c>
      <c r="AK71" s="13" t="n"/>
      <c r="AL71" s="13" t="n"/>
      <c r="AM71" s="20" t="n"/>
      <c r="AN71" s="20" t="n"/>
      <c r="AO71" s="20" t="n"/>
      <c r="AP71" s="20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</row>
    <row r="72" ht="19.5" customHeight="1" s="185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160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4">
        <f>IFERROR(V72*AE72,0)</f>
        <v/>
      </c>
      <c r="AI72" s="14">
        <f>IFERROR(V72*AF72,0)</f>
        <v/>
      </c>
      <c r="AJ72" s="14">
        <f>IFERROR(V72*AG72,0)</f>
        <v/>
      </c>
      <c r="AK72" s="159" t="inlineStr">
        <is>
          <t>NFe35251242661482000170550270000000271576206750</t>
        </is>
      </c>
      <c r="AL72" s="160" t="inlineStr">
        <is>
          <t>2025-12-08T07:00:00-03:00</t>
        </is>
      </c>
      <c r="AM72" s="20" t="n">
        <v>85444200</v>
      </c>
      <c r="AN72" s="20" t="n"/>
      <c r="AO72" s="20" t="n"/>
      <c r="AP72" s="20" t="n"/>
      <c r="AQ72" s="20" t="n"/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</row>
    <row r="73" ht="19.5" customHeight="1" s="185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/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4">
        <f>IFERROR(V73*AE73,0)</f>
        <v/>
      </c>
      <c r="AI73" s="14">
        <f>IFERROR(V73*AF73,0)</f>
        <v/>
      </c>
      <c r="AJ73" s="14">
        <f>IFERROR(V73*AG73,0)</f>
        <v/>
      </c>
      <c r="AK73" s="13" t="n"/>
      <c r="AL73" s="13" t="n"/>
      <c r="AM73" s="20" t="n"/>
      <c r="AN73" s="20" t="n"/>
      <c r="AO73" s="20" t="n"/>
      <c r="AP73" s="20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</row>
    <row r="74" ht="19.5" customHeight="1" s="185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221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4">
        <f>IFERROR(V74*AE74,0)</f>
        <v/>
      </c>
      <c r="AI74" s="14">
        <f>IFERROR(V74*AF74,0)</f>
        <v/>
      </c>
      <c r="AJ74" s="14">
        <f>IFERROR(V74*AG74,0)</f>
        <v/>
      </c>
      <c r="AK74" s="159" t="inlineStr">
        <is>
          <t>NFe35251242661482000170550270000000271576206750</t>
        </is>
      </c>
      <c r="AL74" s="160" t="inlineStr">
        <is>
          <t>2025-12-08T07:00:00-03:00</t>
        </is>
      </c>
      <c r="AM74" s="20" t="n">
        <v>85444200</v>
      </c>
      <c r="AN74" s="20" t="n"/>
      <c r="AO74" s="20" t="n"/>
      <c r="AP74" s="20" t="n"/>
      <c r="AQ74" s="20" t="n"/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</row>
    <row r="75" ht="20.25" customHeight="1" s="185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/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4">
        <f>IFERROR(V75*AE75,0)</f>
        <v/>
      </c>
      <c r="AI75" s="14">
        <f>IFERROR(V75*AF75,0)</f>
        <v/>
      </c>
      <c r="AJ75" s="14">
        <f>IFERROR(V75*AG75,0)</f>
        <v/>
      </c>
      <c r="AK75" s="13" t="n"/>
      <c r="AL75" s="13" t="n"/>
      <c r="AM75" s="20" t="n"/>
      <c r="AN75" s="20" t="n"/>
      <c r="AO75" s="20" t="n"/>
      <c r="AP75" s="20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</row>
    <row r="76" ht="20.25" customHeight="1" s="185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198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4">
        <f>IFERROR(V76*AE76,0)</f>
        <v/>
      </c>
      <c r="AI76" s="14">
        <f>IFERROR(V76*AF76,0)</f>
        <v/>
      </c>
      <c r="AJ76" s="14">
        <f>IFERROR(V76*AG76,0)</f>
        <v/>
      </c>
      <c r="AK76" s="159" t="inlineStr">
        <is>
          <t>NFe35251242661482000170550270000000271576206750</t>
        </is>
      </c>
      <c r="AL76" s="160" t="inlineStr">
        <is>
          <t>2025-12-08T07:00:00-03:00</t>
        </is>
      </c>
      <c r="AM76" s="20" t="n">
        <v>85444200</v>
      </c>
      <c r="AN76" s="20" t="n"/>
      <c r="AO76" s="20" t="n"/>
      <c r="AP76" s="20" t="n"/>
      <c r="AQ76" s="20" t="n"/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</row>
    <row r="77" ht="20.25" customHeight="1" s="185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4">
        <f>IFERROR(V77*AE77,0)</f>
        <v/>
      </c>
      <c r="AI77" s="14">
        <f>IFERROR(V77*AF77,0)</f>
        <v/>
      </c>
      <c r="AJ77" s="14">
        <f>IFERROR(V77*AG77,0)</f>
        <v/>
      </c>
      <c r="AK77" s="13" t="n"/>
      <c r="AL77" s="13" t="n"/>
      <c r="AM77" s="20" t="n"/>
      <c r="AN77" s="20" t="n"/>
      <c r="AO77" s="20" t="n"/>
      <c r="AP77" s="20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</row>
    <row r="78" ht="20.25" customHeight="1" s="185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4">
        <f>IFERROR(V78*AE78,0)</f>
        <v/>
      </c>
      <c r="AI78" s="14">
        <f>IFERROR(V78*AF78,0)</f>
        <v/>
      </c>
      <c r="AJ78" s="14">
        <f>IFERROR(V78*AG78,0)</f>
        <v/>
      </c>
      <c r="AK78" s="159" t="inlineStr">
        <is>
          <t>NFe35251242661482000170550270000000271576206750</t>
        </is>
      </c>
      <c r="AL78" s="160" t="inlineStr">
        <is>
          <t>2025-12-08T07:00:00-03:00</t>
        </is>
      </c>
      <c r="AM78" s="20" t="n"/>
      <c r="AN78" s="20" t="n"/>
      <c r="AO78" s="20" t="n"/>
      <c r="AP78" s="20" t="n"/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</row>
    <row r="79" ht="20.25" customHeight="1" s="185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/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4">
        <f>IFERROR(V79*AE79,0)</f>
        <v/>
      </c>
      <c r="AI79" s="14">
        <f>IFERROR(V79*AF79,0)</f>
        <v/>
      </c>
      <c r="AJ79" s="14">
        <f>IFERROR(V79*AG79,0)</f>
        <v/>
      </c>
      <c r="AK79" s="13" t="n"/>
      <c r="AL79" s="13" t="n"/>
      <c r="AM79" s="20" t="n"/>
      <c r="AN79" s="20" t="n"/>
      <c r="AO79" s="20" t="n"/>
      <c r="AP79" s="20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</row>
    <row r="80" ht="19.5" customHeight="1" s="185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4">
        <f>IFERROR(V80*AE80,0)</f>
        <v/>
      </c>
      <c r="AI80" s="14">
        <f>IFERROR(V80*AF80,0)</f>
        <v/>
      </c>
      <c r="AJ80" s="14">
        <f>IFERROR(V80*AG80,0)</f>
        <v/>
      </c>
      <c r="AK80" s="146" t="inlineStr">
        <is>
          <t>NFe35230142661482000170550270000000231413203124</t>
        </is>
      </c>
      <c r="AL80" s="13" t="inlineStr">
        <is>
          <t>2023-01-25T16:46:26-03:00</t>
        </is>
      </c>
      <c r="AM80" s="20" t="n">
        <v>85442000</v>
      </c>
      <c r="AN80" s="20" t="n"/>
      <c r="AO80" s="20" t="n"/>
      <c r="AP80" s="20" t="n"/>
      <c r="AQ80" s="20" t="n"/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</row>
    <row r="81" ht="19.5" customHeight="1" s="185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/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4">
        <f>IFERROR(V81*AE81,0)</f>
        <v/>
      </c>
      <c r="AI81" s="14">
        <f>IFERROR(V81*AF81,0)</f>
        <v/>
      </c>
      <c r="AJ81" s="14">
        <f>IFERROR(V81*AG81,0)</f>
        <v/>
      </c>
      <c r="AK81" s="13" t="n"/>
      <c r="AL81" s="13" t="n"/>
      <c r="AM81" s="20" t="n"/>
      <c r="AN81" s="20" t="n"/>
      <c r="AO81" s="20" t="n"/>
      <c r="AP81" s="20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</row>
    <row r="82" ht="19.5" customHeight="1" s="185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4">
        <f>IFERROR(V82*AE82,0)</f>
        <v/>
      </c>
      <c r="AI82" s="14">
        <f>IFERROR(V82*AF82,0)</f>
        <v/>
      </c>
      <c r="AJ82" s="14">
        <f>IFERROR(V82*AG82,0)</f>
        <v/>
      </c>
      <c r="AK82" s="66" t="inlineStr">
        <is>
          <t>NFe35250142661482000170550270000000191770361295</t>
        </is>
      </c>
      <c r="AL82" s="13" t="inlineStr">
        <is>
          <t>2025-01-08T07:00:00-03:00</t>
        </is>
      </c>
      <c r="AM82" s="20" t="n">
        <v>85444200</v>
      </c>
      <c r="AN82" s="20" t="n"/>
      <c r="AO82" s="20" t="n"/>
      <c r="AP82" s="20" t="n"/>
      <c r="AQ82" s="20" t="n"/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</row>
    <row r="83" ht="19.5" customHeight="1" s="185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/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4">
        <f>IFERROR(V83*AE83,0)</f>
        <v/>
      </c>
      <c r="AI83" s="14">
        <f>IFERROR(V83*AF83,0)</f>
        <v/>
      </c>
      <c r="AJ83" s="14">
        <f>IFERROR(V83*AG83,0)</f>
        <v/>
      </c>
      <c r="AK83" s="13" t="n"/>
      <c r="AL83" s="13" t="n"/>
      <c r="AM83" s="20" t="n"/>
      <c r="AN83" s="20" t="n"/>
      <c r="AO83" s="20" t="n"/>
      <c r="AP83" s="20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</row>
    <row r="84" ht="19.5" customHeight="1" s="185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4">
        <f>IFERROR(V84*AE84,0)</f>
        <v/>
      </c>
      <c r="AI84" s="14">
        <f>IFERROR(V84*AF84,0)</f>
        <v/>
      </c>
      <c r="AJ84" s="14">
        <f>IFERROR(V84*AG84,0)</f>
        <v/>
      </c>
      <c r="AK84" s="146" t="inlineStr">
        <is>
          <t>NFe35230142661482000170550270000000231413203124</t>
        </is>
      </c>
      <c r="AL84" s="13" t="inlineStr">
        <is>
          <t>2023-01-25T16:46:26-03:00</t>
        </is>
      </c>
      <c r="AM84" s="20" t="n">
        <v>85442000</v>
      </c>
      <c r="AN84" s="20" t="n"/>
      <c r="AO84" s="20" t="n"/>
      <c r="AP84" s="20" t="n"/>
      <c r="AQ84" s="20" t="n"/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</row>
    <row r="85" ht="19.5" customHeight="1" s="185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/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4">
        <f>IFERROR(V85*AE85,0)</f>
        <v/>
      </c>
      <c r="AI85" s="14">
        <f>IFERROR(V85*AF85,0)</f>
        <v/>
      </c>
      <c r="AJ85" s="14">
        <f>IFERROR(V85*AG85,0)</f>
        <v/>
      </c>
      <c r="AK85" s="13" t="n"/>
      <c r="AL85" s="13" t="n"/>
      <c r="AM85" s="20" t="n"/>
      <c r="AN85" s="20" t="n"/>
      <c r="AO85" s="20" t="n"/>
      <c r="AP85" s="20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</row>
    <row r="86" ht="19.5" customHeight="1" s="185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4">
        <f>IFERROR(V86*AE86,0)</f>
        <v/>
      </c>
      <c r="AI86" s="14">
        <f>IFERROR(V86*AF86,0)</f>
        <v/>
      </c>
      <c r="AJ86" s="14">
        <f>IFERROR(V86*AG86,0)</f>
        <v/>
      </c>
      <c r="AK86" s="66" t="inlineStr">
        <is>
          <t>NFe35250142661482000170550270000000191770361295</t>
        </is>
      </c>
      <c r="AL86" s="13" t="inlineStr">
        <is>
          <t>2025-01-08T07:00:00-03:00</t>
        </is>
      </c>
      <c r="AM86" s="20" t="n">
        <v>85444200</v>
      </c>
      <c r="AN86" s="20" t="n"/>
      <c r="AO86" s="20" t="n"/>
      <c r="AP86" s="20" t="n"/>
      <c r="AQ86" s="20" t="n"/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</row>
    <row r="87" ht="19.5" customHeight="1" s="185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4">
        <f>IFERROR(V87*AE87,0)</f>
        <v/>
      </c>
      <c r="AI87" s="14">
        <f>IFERROR(V87*AF87,0)</f>
        <v/>
      </c>
      <c r="AJ87" s="14">
        <f>IFERROR(V87*AG87,0)</f>
        <v/>
      </c>
      <c r="AK87" s="66" t="inlineStr">
        <is>
          <t>NFe35250142661482000170550270000000191770361295</t>
        </is>
      </c>
      <c r="AL87" s="13" t="inlineStr">
        <is>
          <t>2025-01-08T07:00:00-03:00</t>
        </is>
      </c>
      <c r="AM87" s="20" t="n">
        <v>85444200</v>
      </c>
      <c r="AN87" s="20" t="n"/>
      <c r="AO87" s="20" t="n"/>
      <c r="AP87" s="20" t="n"/>
      <c r="AQ87" s="20" t="n"/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</row>
    <row r="88" ht="19.5" customHeight="1" s="185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/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4">
        <f>IFERROR(V88*AE88,0)</f>
        <v/>
      </c>
      <c r="AI88" s="14">
        <f>IFERROR(V88*AF88,0)</f>
        <v/>
      </c>
      <c r="AJ88" s="14">
        <f>IFERROR(V88*AG88,0)</f>
        <v/>
      </c>
      <c r="AK88" s="13" t="n"/>
      <c r="AL88" s="13" t="n"/>
      <c r="AM88" s="20" t="n"/>
      <c r="AN88" s="20" t="n"/>
      <c r="AO88" s="20" t="n"/>
      <c r="AP88" s="20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</row>
    <row r="89" ht="19.5" customHeight="1" s="185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>
        <v>0</v>
      </c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4">
        <f>IFERROR(V89*AE89,0)</f>
        <v/>
      </c>
      <c r="AI89" s="14">
        <f>IFERROR(V89*AF89,0)</f>
        <v/>
      </c>
      <c r="AJ89" s="14">
        <f>IFERROR(V89*AG89,0)</f>
        <v/>
      </c>
      <c r="AK89" s="66" t="inlineStr">
        <is>
          <t>NFe35250142661482000170550270000000191770361295</t>
        </is>
      </c>
      <c r="AL89" s="13" t="inlineStr">
        <is>
          <t>2025-01-08T07:00:00-03:00</t>
        </is>
      </c>
      <c r="AM89" s="20" t="n">
        <v>85444200</v>
      </c>
      <c r="AN89" s="20" t="n"/>
      <c r="AO89" s="20" t="n"/>
      <c r="AP89" s="20" t="n"/>
      <c r="AQ89" s="20" t="n"/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</row>
    <row r="90" ht="19.5" customHeight="1" s="185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/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4">
        <f>IFERROR(V90*AE90,0)</f>
        <v/>
      </c>
      <c r="AI90" s="14">
        <f>IFERROR(V90*AF90,0)</f>
        <v/>
      </c>
      <c r="AJ90" s="14">
        <f>IFERROR(V90*AG90,0)</f>
        <v/>
      </c>
      <c r="AK90" s="13" t="n"/>
      <c r="AL90" s="13" t="n"/>
      <c r="AM90" s="20" t="n"/>
      <c r="AN90" s="20" t="n"/>
      <c r="AO90" s="20" t="n"/>
      <c r="AP90" s="20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</row>
    <row r="91" ht="19.5" customHeight="1" s="185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/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4">
        <f>IFERROR(V91*AE91,0)</f>
        <v/>
      </c>
      <c r="AI91" s="14">
        <f>IFERROR(V91*AF91,0)</f>
        <v/>
      </c>
      <c r="AJ91" s="14">
        <f>IFERROR(V91*AG91,0)</f>
        <v/>
      </c>
      <c r="AK91" s="13" t="n"/>
      <c r="AL91" s="13" t="n"/>
      <c r="AM91" s="20" t="n"/>
      <c r="AN91" s="20" t="n"/>
      <c r="AO91" s="20" t="n"/>
      <c r="AP91" s="20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</row>
    <row r="92" ht="19.5" customHeight="1" s="185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128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4">
        <f>IFERROR(V92*AE92,0)</f>
        <v/>
      </c>
      <c r="AI92" s="14">
        <f>IFERROR(V92*AF92,0)</f>
        <v/>
      </c>
      <c r="AJ92" s="14">
        <f>IFERROR(V92*AG92,0)</f>
        <v/>
      </c>
      <c r="AK92" s="159" t="inlineStr">
        <is>
          <t>NFe35251242661482000170550270000000271576206750</t>
        </is>
      </c>
      <c r="AL92" s="160" t="inlineStr">
        <is>
          <t>2025-12-08T07:00:00-03:00</t>
        </is>
      </c>
      <c r="AM92" s="20" t="n">
        <v>85444200</v>
      </c>
      <c r="AN92" s="20" t="n"/>
      <c r="AO92" s="20" t="n"/>
      <c r="AP92" s="20" t="n"/>
      <c r="AQ92" s="20" t="n"/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</row>
    <row r="93" ht="19.5" customHeight="1" s="185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/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4">
        <f>IFERROR(V93*AE93,0)</f>
        <v/>
      </c>
      <c r="AI93" s="14">
        <f>IFERROR(V93*AF93,0)</f>
        <v/>
      </c>
      <c r="AJ93" s="14">
        <f>IFERROR(V93*AG93,0)</f>
        <v/>
      </c>
      <c r="AK93" s="13" t="n"/>
      <c r="AL93" s="13" t="n"/>
      <c r="AM93" s="20" t="n"/>
      <c r="AN93" s="20" t="n"/>
      <c r="AO93" s="20" t="n"/>
      <c r="AP93" s="20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</row>
    <row r="94" ht="19.5" customHeight="1" s="185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4">
        <f>IFERROR(V94*AE94,0)</f>
        <v/>
      </c>
      <c r="AI94" s="14">
        <f>IFERROR(V94*AF94,0)</f>
        <v/>
      </c>
      <c r="AJ94" s="14">
        <f>IFERROR(V94*AG94,0)</f>
        <v/>
      </c>
      <c r="AK94" s="159" t="inlineStr">
        <is>
          <t>NFe35251242661482000170550270000000271576206750</t>
        </is>
      </c>
      <c r="AL94" s="160" t="inlineStr">
        <is>
          <t>2025-12-08T07:00:00-03:00</t>
        </is>
      </c>
      <c r="AM94" s="20" t="n">
        <v>85444200</v>
      </c>
      <c r="AN94" s="20" t="n"/>
      <c r="AO94" s="20" t="n"/>
      <c r="AP94" s="20" t="n"/>
      <c r="AQ94" s="20" t="n"/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</row>
    <row r="95" ht="19.5" customHeight="1" s="185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/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4">
        <f>IFERROR(V95*AE95,0)</f>
        <v/>
      </c>
      <c r="AI95" s="14">
        <f>IFERROR(V95*AF95,0)</f>
        <v/>
      </c>
      <c r="AJ95" s="14">
        <f>IFERROR(V95*AG95,0)</f>
        <v/>
      </c>
      <c r="AK95" s="13" t="n"/>
      <c r="AL95" s="13" t="n"/>
      <c r="AM95" s="20" t="n"/>
      <c r="AN95" s="20" t="n"/>
      <c r="AO95" s="20" t="n"/>
      <c r="AP95" s="20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</row>
    <row r="96" ht="19.5" customHeight="1" s="185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/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4">
        <f>IFERROR(V96*AE96,0)</f>
        <v/>
      </c>
      <c r="AI96" s="14">
        <f>IFERROR(V96*AF96,0)</f>
        <v/>
      </c>
      <c r="AJ96" s="14">
        <f>IFERROR(V96*AG96,0)</f>
        <v/>
      </c>
      <c r="AK96" s="13" t="n"/>
      <c r="AL96" s="13" t="n"/>
      <c r="AM96" s="20" t="n"/>
      <c r="AN96" s="20" t="n"/>
      <c r="AO96" s="20" t="n"/>
      <c r="AP96" s="20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</row>
    <row r="97" ht="19.5" customHeight="1" s="185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/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4">
        <f>IFERROR(V97*AE97,0)</f>
        <v/>
      </c>
      <c r="AI97" s="14">
        <f>IFERROR(V97*AF97,0)</f>
        <v/>
      </c>
      <c r="AJ97" s="14">
        <f>IFERROR(V97*AG97,0)</f>
        <v/>
      </c>
      <c r="AK97" s="43" t="inlineStr">
        <is>
          <t>NFe35250642661482000170550270000000221544054526</t>
        </is>
      </c>
      <c r="AL97" s="13" t="inlineStr">
        <is>
          <t>2025-06-18T13:22:28-03:00</t>
        </is>
      </c>
      <c r="AM97" s="20" t="n">
        <v>85444200</v>
      </c>
      <c r="AN97" s="20" t="n"/>
      <c r="AO97" s="20" t="n"/>
      <c r="AP97" s="20" t="n"/>
      <c r="AQ97" s="20" t="n"/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</row>
    <row r="98" ht="19.5" customHeight="1" s="185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/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4">
        <f>IFERROR(V98*AE98,0)</f>
        <v/>
      </c>
      <c r="AI98" s="14">
        <f>IFERROR(V98*AF98,0)</f>
        <v/>
      </c>
      <c r="AJ98" s="14">
        <f>IFERROR(V98*AG98,0)</f>
        <v/>
      </c>
      <c r="AK98" s="13" t="n"/>
      <c r="AL98" s="13" t="n"/>
      <c r="AM98" s="20" t="n"/>
      <c r="AN98" s="20" t="n"/>
      <c r="AO98" s="20" t="n"/>
      <c r="AP98" s="20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</row>
    <row r="99" ht="19.5" customHeight="1" s="185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270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4">
        <f>IFERROR(V99*AE99,0)</f>
        <v/>
      </c>
      <c r="AI99" s="14">
        <f>IFERROR(V99*AF99,0)</f>
        <v/>
      </c>
      <c r="AJ99" s="14">
        <f>IFERROR(V99*AG99,0)</f>
        <v/>
      </c>
      <c r="AK99" s="159" t="inlineStr">
        <is>
          <t>NFe35251242661482000170550270000000271576206750</t>
        </is>
      </c>
      <c r="AL99" s="160" t="inlineStr">
        <is>
          <t>2025-12-08T07:00:00-03:00</t>
        </is>
      </c>
      <c r="AM99" s="20" t="n"/>
      <c r="AN99" s="20" t="n"/>
      <c r="AO99" s="20" t="n"/>
      <c r="AP99" s="20" t="n"/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</row>
    <row r="100" ht="19.5" customHeight="1" s="185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/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4">
        <f>IFERROR(V100*AE100,0)</f>
        <v/>
      </c>
      <c r="AI100" s="14">
        <f>IFERROR(V100*AF100,0)</f>
        <v/>
      </c>
      <c r="AJ100" s="14">
        <f>IFERROR(V100*AG100,0)</f>
        <v/>
      </c>
      <c r="AK100" s="13" t="n"/>
      <c r="AL100" s="13" t="n"/>
      <c r="AM100" s="20" t="n"/>
      <c r="AN100" s="20" t="n"/>
      <c r="AO100" s="20" t="n"/>
      <c r="AP100" s="20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</row>
    <row r="101" ht="19.5" customHeight="1" s="185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210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4">
        <f>IFERROR(V101*AE101,0)</f>
        <v/>
      </c>
      <c r="AI101" s="14">
        <f>IFERROR(V101*AF101,0)</f>
        <v/>
      </c>
      <c r="AJ101" s="14">
        <f>IFERROR(V101*AG101,0)</f>
        <v/>
      </c>
      <c r="AK101" s="159" t="inlineStr">
        <is>
          <t>NFe35251242661482000170550270000000271576206750</t>
        </is>
      </c>
      <c r="AL101" s="160" t="inlineStr">
        <is>
          <t>2025-12-08T07:00:00-03:00</t>
        </is>
      </c>
      <c r="AM101" s="20" t="n"/>
      <c r="AN101" s="20" t="n"/>
      <c r="AO101" s="20" t="n"/>
      <c r="AP101" s="20" t="n"/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</row>
    <row r="102" ht="19.5" customHeight="1" s="185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/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4">
        <f>IFERROR(V102*AE102,0)</f>
        <v/>
      </c>
      <c r="AI102" s="14">
        <f>IFERROR(V102*AF102,0)</f>
        <v/>
      </c>
      <c r="AJ102" s="14">
        <f>IFERROR(V102*AG102,0)</f>
        <v/>
      </c>
      <c r="AK102" s="13" t="n"/>
      <c r="AL102" s="13" t="n"/>
      <c r="AM102" s="20" t="n"/>
      <c r="AN102" s="20" t="n"/>
      <c r="AO102" s="20" t="n"/>
      <c r="AP102" s="20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</row>
    <row r="103" ht="19.5" customHeight="1" s="185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4">
        <f>IFERROR(V103*AE103,0)</f>
        <v/>
      </c>
      <c r="AI103" s="14">
        <f>IFERROR(V103*AF103,0)</f>
        <v/>
      </c>
      <c r="AJ103" s="14">
        <f>IFERROR(V103*AG103,0)</f>
        <v/>
      </c>
      <c r="AK103" s="159" t="inlineStr">
        <is>
          <t>NFe35251242661482000170550270000000271576206750</t>
        </is>
      </c>
      <c r="AL103" s="160" t="inlineStr">
        <is>
          <t>2025-12-08T07:00:00-03:00</t>
        </is>
      </c>
      <c r="AM103" s="20" t="n">
        <v>85444200</v>
      </c>
      <c r="AN103" s="20" t="n"/>
      <c r="AO103" s="20" t="n"/>
      <c r="AP103" s="20" t="n"/>
      <c r="AQ103" s="20" t="n"/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</row>
    <row r="104" ht="19.5" customHeight="1" s="185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/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4">
        <f>IFERROR(V104*AE104,0)</f>
        <v/>
      </c>
      <c r="AI104" s="14">
        <f>IFERROR(V104*AF104,0)</f>
        <v/>
      </c>
      <c r="AJ104" s="14">
        <f>IFERROR(V104*AG104,0)</f>
        <v/>
      </c>
      <c r="AK104" s="13" t="n"/>
      <c r="AL104" s="13" t="n"/>
      <c r="AM104" s="20" t="n"/>
      <c r="AN104" s="20" t="n"/>
      <c r="AO104" s="20" t="n"/>
      <c r="AP104" s="20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</row>
    <row r="105" ht="19.5" customHeight="1" s="185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/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4">
        <f>IFERROR(V105*AE105,0)</f>
        <v/>
      </c>
      <c r="AI105" s="14">
        <f>IFERROR(V105*AF105,0)</f>
        <v/>
      </c>
      <c r="AJ105" s="14">
        <f>IFERROR(V105*AG105,0)</f>
        <v/>
      </c>
      <c r="AK105" s="13" t="n"/>
      <c r="AL105" s="13" t="n"/>
      <c r="AM105" s="20" t="n"/>
      <c r="AN105" s="20" t="n"/>
      <c r="AO105" s="20" t="n"/>
      <c r="AP105" s="20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</row>
    <row r="106" ht="19.5" customHeight="1" s="185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/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4">
        <f>IFERROR(V106*AE106,0)</f>
        <v/>
      </c>
      <c r="AI106" s="14">
        <f>IFERROR(V106*AF106,0)</f>
        <v/>
      </c>
      <c r="AJ106" s="14">
        <f>IFERROR(V106*AG106,0)</f>
        <v/>
      </c>
      <c r="AK106" s="13" t="n"/>
      <c r="AL106" s="13" t="n"/>
      <c r="AM106" s="20" t="n"/>
      <c r="AN106" s="20" t="n"/>
      <c r="AO106" s="20" t="n"/>
      <c r="AP106" s="20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</row>
    <row r="107" ht="19.5" customHeight="1" s="185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/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4">
        <f>IFERROR(V107*AE107,0)</f>
        <v/>
      </c>
      <c r="AI107" s="14">
        <f>IFERROR(V107*AF107,0)</f>
        <v/>
      </c>
      <c r="AJ107" s="14">
        <f>IFERROR(V107*AG107,0)</f>
        <v/>
      </c>
      <c r="AK107" s="146" t="inlineStr">
        <is>
          <t>NFe35230142661482000170550270000000231413203124</t>
        </is>
      </c>
      <c r="AL107" s="13" t="inlineStr">
        <is>
          <t>2023-01-25T16:46:26-03:00</t>
        </is>
      </c>
      <c r="AM107" s="20" t="n">
        <v>85442000</v>
      </c>
      <c r="AN107" s="20" t="n"/>
      <c r="AO107" s="20" t="n"/>
      <c r="AP107" s="20" t="n"/>
      <c r="AQ107" s="20" t="n"/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</row>
    <row r="108" ht="19.5" customHeight="1" s="185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/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4">
        <f>IFERROR(V108*AE108,0)</f>
        <v/>
      </c>
      <c r="AI108" s="14">
        <f>IFERROR(V108*AF108,0)</f>
        <v/>
      </c>
      <c r="AJ108" s="14">
        <f>IFERROR(V108*AG108,0)</f>
        <v/>
      </c>
      <c r="AK108" s="13" t="n"/>
      <c r="AL108" s="13" t="n"/>
      <c r="AM108" s="20" t="n"/>
      <c r="AN108" s="20" t="n"/>
      <c r="AO108" s="20" t="n"/>
      <c r="AP108" s="20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</row>
    <row r="109" ht="19.5" customHeight="1" s="185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-3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4">
        <f>IFERROR(V109*AE109,0)</f>
        <v/>
      </c>
      <c r="AI109" s="14">
        <f>IFERROR(V109*AF109,0)</f>
        <v/>
      </c>
      <c r="AJ109" s="14">
        <f>IFERROR(V109*AG109,0)</f>
        <v/>
      </c>
      <c r="AK109" s="146" t="inlineStr">
        <is>
          <t>NFe35230142661482000170550270000000231413203124</t>
        </is>
      </c>
      <c r="AL109" s="13" t="inlineStr">
        <is>
          <t>2023-01-25T16:46:26-03:00</t>
        </is>
      </c>
      <c r="AM109" s="20" t="n">
        <v>85442000</v>
      </c>
      <c r="AN109" s="20" t="n"/>
      <c r="AO109" s="20" t="n"/>
      <c r="AP109" s="20" t="n"/>
      <c r="AQ109" s="20" t="n"/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</row>
    <row r="110" ht="19.5" customHeight="1" s="185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-4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4">
        <f>IFERROR(V110*AE110,0)</f>
        <v/>
      </c>
      <c r="AI110" s="14">
        <f>IFERROR(V110*AF110,0)</f>
        <v/>
      </c>
      <c r="AJ110" s="14">
        <f>IFERROR(V110*AG110,0)</f>
        <v/>
      </c>
      <c r="AK110" s="146" t="inlineStr">
        <is>
          <t>NFe35230142661482000170550270000000231413203124</t>
        </is>
      </c>
      <c r="AL110" s="13" t="inlineStr">
        <is>
          <t>2023-01-25T16:46:26-03:00</t>
        </is>
      </c>
      <c r="AM110" s="20" t="n">
        <v>85442000</v>
      </c>
      <c r="AN110" s="20" t="n"/>
      <c r="AO110" s="20" t="n"/>
      <c r="AP110" s="20" t="n"/>
      <c r="AQ110" s="20" t="n"/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</row>
    <row r="111" ht="19.5" customHeight="1" s="185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/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4">
        <f>IFERROR(V111*AE111,0)</f>
        <v/>
      </c>
      <c r="AI111" s="14">
        <f>IFERROR(V111*AF111,0)</f>
        <v/>
      </c>
      <c r="AJ111" s="14">
        <f>IFERROR(V111*AG111,0)</f>
        <v/>
      </c>
      <c r="AK111" s="13" t="n"/>
      <c r="AL111" s="13" t="n"/>
      <c r="AM111" s="20" t="n"/>
      <c r="AN111" s="20" t="n"/>
      <c r="AO111" s="20" t="n"/>
      <c r="AP111" s="20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</row>
    <row r="112" ht="19.5" customHeight="1" s="185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/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4">
        <f>IFERROR(V112*AE112,0)</f>
        <v/>
      </c>
      <c r="AI112" s="14">
        <f>IFERROR(V112*AF112,0)</f>
        <v/>
      </c>
      <c r="AJ112" s="14">
        <f>IFERROR(V112*AG112,0)</f>
        <v/>
      </c>
      <c r="AK112" s="43" t="inlineStr">
        <is>
          <t>NFe35250642661482000170550270000000221544054526</t>
        </is>
      </c>
      <c r="AL112" s="13" t="inlineStr">
        <is>
          <t>2025-06-18T13:22:28-03:00</t>
        </is>
      </c>
      <c r="AM112" s="20" t="n">
        <v>85444200</v>
      </c>
      <c r="AN112" s="20" t="n"/>
      <c r="AO112" s="20" t="n"/>
      <c r="AP112" s="20" t="n"/>
      <c r="AQ112" s="20" t="n"/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</row>
    <row r="113" ht="19.5" customHeight="1" s="185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/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4">
        <f>IFERROR(V113*AE113,0)</f>
        <v/>
      </c>
      <c r="AI113" s="14">
        <f>IFERROR(V113*AF113,0)</f>
        <v/>
      </c>
      <c r="AJ113" s="14">
        <f>IFERROR(V113*AG113,0)</f>
        <v/>
      </c>
      <c r="AK113" s="13" t="n"/>
      <c r="AL113" s="13" t="n"/>
      <c r="AM113" s="20" t="n"/>
      <c r="AN113" s="20" t="n"/>
      <c r="AO113" s="20" t="n"/>
      <c r="AP113" s="20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</row>
    <row r="114" ht="19.5" customHeight="1" s="185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/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4">
        <f>IFERROR(V114*AE114,0)</f>
        <v/>
      </c>
      <c r="AI114" s="14">
        <f>IFERROR(V114*AF114,0)</f>
        <v/>
      </c>
      <c r="AJ114" s="14">
        <f>IFERROR(V114*AG114,0)</f>
        <v/>
      </c>
      <c r="AK114" s="13" t="n"/>
      <c r="AL114" s="13" t="n"/>
      <c r="AM114" s="20" t="n"/>
      <c r="AN114" s="20" t="n"/>
      <c r="AO114" s="20" t="n"/>
      <c r="AP114" s="20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</row>
    <row r="115" ht="19.5" customHeight="1" s="185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/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4">
        <f>IFERROR(V115*AE115,0)</f>
        <v/>
      </c>
      <c r="AI115" s="14">
        <f>IFERROR(V115*AF115,0)</f>
        <v/>
      </c>
      <c r="AJ115" s="14">
        <f>IFERROR(V115*AG115,0)</f>
        <v/>
      </c>
      <c r="AK115" s="13" t="n"/>
      <c r="AL115" s="13" t="n"/>
      <c r="AM115" s="20" t="n"/>
      <c r="AN115" s="20" t="n"/>
      <c r="AO115" s="20" t="n"/>
      <c r="AP115" s="20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</row>
    <row r="116" ht="19.5" customHeight="1" s="185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4">
        <f>IFERROR(V116*AE116,0)</f>
        <v/>
      </c>
      <c r="AI116" s="14">
        <f>IFERROR(V116*AF116,0)</f>
        <v/>
      </c>
      <c r="AJ116" s="14">
        <f>IFERROR(V116*AG116,0)</f>
        <v/>
      </c>
      <c r="AK116" s="154" t="inlineStr">
        <is>
          <t>NFe35251242661482000170550270000000271576206750</t>
        </is>
      </c>
      <c r="AL116" s="155" t="inlineStr">
        <is>
          <t>2025-12-08T07:00:00-03:00</t>
        </is>
      </c>
      <c r="AM116" s="20" t="n">
        <v>85442000</v>
      </c>
      <c r="AN116" s="20" t="n"/>
      <c r="AO116" s="20" t="n"/>
      <c r="AP116" s="20" t="n"/>
      <c r="AQ116" s="20" t="n"/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</row>
    <row r="117" ht="19.5" customHeight="1" s="185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22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4">
        <f>IFERROR(V117*AE117,0)</f>
        <v/>
      </c>
      <c r="AI117" s="14">
        <f>IFERROR(V117*AF117,0)</f>
        <v/>
      </c>
      <c r="AJ117" s="14">
        <f>IFERROR(V117*AG117,0)</f>
        <v/>
      </c>
      <c r="AK117" s="146" t="inlineStr">
        <is>
          <t>NFe35230142661482000170550270000000231413203124</t>
        </is>
      </c>
      <c r="AL117" s="13" t="inlineStr">
        <is>
          <t>2023-01-25T16:46:26-03:00</t>
        </is>
      </c>
      <c r="AM117" s="20" t="n">
        <v>85442000</v>
      </c>
      <c r="AN117" s="20" t="n"/>
      <c r="AO117" s="20" t="n"/>
      <c r="AP117" s="20" t="n"/>
      <c r="AQ117" s="20" t="n"/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</row>
    <row r="118" ht="19.5" customHeight="1" s="185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-1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4">
        <f>IFERROR(V118*AE118,0)</f>
        <v/>
      </c>
      <c r="AI118" s="14">
        <f>IFERROR(V118*AF118,0)</f>
        <v/>
      </c>
      <c r="AJ118" s="14">
        <f>IFERROR(V118*AG118,0)</f>
        <v/>
      </c>
      <c r="AK118" s="13" t="n"/>
      <c r="AL118" s="13" t="n"/>
      <c r="AM118" s="20" t="n"/>
      <c r="AN118" s="20" t="n"/>
      <c r="AO118" s="20" t="n"/>
      <c r="AP118" s="20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</row>
    <row r="119" ht="19.5" customHeight="1" s="185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4">
        <f>IFERROR(V119*AE119,0)</f>
        <v/>
      </c>
      <c r="AI119" s="14">
        <f>IFERROR(V119*AF119,0)</f>
        <v/>
      </c>
      <c r="AJ119" s="14">
        <f>IFERROR(V119*AG119,0)</f>
        <v/>
      </c>
      <c r="AK119" s="146" t="inlineStr">
        <is>
          <t>NFe35230142661482000170550270000000231413203124</t>
        </is>
      </c>
      <c r="AL119" s="13" t="inlineStr">
        <is>
          <t>2023-01-25T16:46:26-03:00</t>
        </is>
      </c>
      <c r="AM119" s="20" t="n">
        <v>85442000</v>
      </c>
      <c r="AN119" s="20" t="n"/>
      <c r="AO119" s="20" t="n"/>
      <c r="AP119" s="20" t="n"/>
      <c r="AQ119" s="20" t="n"/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</row>
    <row r="120" ht="19.5" customHeight="1" s="185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/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4">
        <f>IFERROR(V120*AE120,0)</f>
        <v/>
      </c>
      <c r="AI120" s="14">
        <f>IFERROR(V120*AF120,0)</f>
        <v/>
      </c>
      <c r="AJ120" s="14">
        <f>IFERROR(V120*AG120,0)</f>
        <v/>
      </c>
      <c r="AK120" s="154" t="inlineStr">
        <is>
          <t>NFe35251242661482000170550270000000271576206750</t>
        </is>
      </c>
      <c r="AL120" s="155" t="inlineStr">
        <is>
          <t>2025-12-08T07:00:00-03:00</t>
        </is>
      </c>
      <c r="AM120" s="20" t="n">
        <v>85442000</v>
      </c>
      <c r="AN120" s="20" t="n"/>
      <c r="AO120" s="20" t="n"/>
      <c r="AP120" s="20" t="n"/>
      <c r="AQ120" s="20" t="n"/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</row>
    <row r="121" ht="19.5" customHeight="1" s="185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167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4">
        <f>IFERROR(V121*AE121,0)</f>
        <v/>
      </c>
      <c r="AI121" s="14">
        <f>IFERROR(V121*AF121,0)</f>
        <v/>
      </c>
      <c r="AJ121" s="14">
        <f>IFERROR(V121*AG121,0)</f>
        <v/>
      </c>
      <c r="AK121" s="146" t="inlineStr">
        <is>
          <t>NFe35230142661482000170550270000000231413203124</t>
        </is>
      </c>
      <c r="AL121" s="13" t="inlineStr">
        <is>
          <t>2023-01-25T16:46:26-03:00</t>
        </is>
      </c>
      <c r="AM121" s="20" t="n">
        <v>85442000</v>
      </c>
      <c r="AN121" s="20" t="n"/>
      <c r="AO121" s="20" t="n"/>
      <c r="AP121" s="20" t="n"/>
      <c r="AQ121" s="20" t="n"/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</row>
    <row r="122" ht="19.5" customHeight="1" s="185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/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4">
        <f>IFERROR(V122*AE122,0)</f>
        <v/>
      </c>
      <c r="AI122" s="14">
        <f>IFERROR(V122*AF122,0)</f>
        <v/>
      </c>
      <c r="AJ122" s="14">
        <f>IFERROR(V122*AG122,0)</f>
        <v/>
      </c>
      <c r="AK122" s="146" t="inlineStr">
        <is>
          <t>NFe35230142661482000170550270000000231413203124</t>
        </is>
      </c>
      <c r="AL122" s="13" t="inlineStr">
        <is>
          <t>2023-01-25T16:46:26-03:00</t>
        </is>
      </c>
      <c r="AM122" s="20" t="n">
        <v>85442000</v>
      </c>
      <c r="AN122" s="20" t="n"/>
      <c r="AO122" s="20" t="n"/>
      <c r="AP122" s="20" t="n"/>
      <c r="AQ122" s="20" t="n"/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</row>
    <row r="123" ht="19.5" customHeight="1" s="185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/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4">
        <f>IFERROR(V123*AE123,0)</f>
        <v/>
      </c>
      <c r="AI123" s="14">
        <f>IFERROR(V123*AF123,0)</f>
        <v/>
      </c>
      <c r="AJ123" s="14">
        <f>IFERROR(V123*AG123,0)</f>
        <v/>
      </c>
      <c r="AK123" s="13" t="n"/>
      <c r="AL123" s="13" t="n"/>
      <c r="AM123" s="20" t="n"/>
      <c r="AN123" s="20" t="n"/>
      <c r="AO123" s="20" t="n"/>
      <c r="AP123" s="20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</row>
    <row r="124" ht="19.5" customHeight="1" s="185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4">
        <f>IFERROR(V124*AE124,0)</f>
        <v/>
      </c>
      <c r="AI124" s="14">
        <f>IFERROR(V124*AF124,0)</f>
        <v/>
      </c>
      <c r="AJ124" s="14">
        <f>IFERROR(V124*AG124,0)</f>
        <v/>
      </c>
      <c r="AK124" s="66" t="inlineStr">
        <is>
          <t>NFe35250142661482000170550270000000191770361295</t>
        </is>
      </c>
      <c r="AL124" s="13" t="inlineStr">
        <is>
          <t>2025-01-08T07:00:00-03:00</t>
        </is>
      </c>
      <c r="AM124" s="20" t="n">
        <v>85444200</v>
      </c>
      <c r="AN124" s="20" t="n"/>
      <c r="AO124" s="20" t="n"/>
      <c r="AP124" s="20" t="n"/>
      <c r="AQ124" s="20" t="n"/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</row>
    <row r="125" ht="19.5" customHeight="1" s="185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4">
        <f>IFERROR(V125*AE125,0)</f>
        <v/>
      </c>
      <c r="AI125" s="14">
        <f>IFERROR(V125*AF125,0)</f>
        <v/>
      </c>
      <c r="AJ125" s="14">
        <f>IFERROR(V125*AG125,0)</f>
        <v/>
      </c>
      <c r="AK125" s="13" t="n"/>
      <c r="AL125" s="13" t="n"/>
      <c r="AM125" s="20" t="n"/>
      <c r="AN125" s="20" t="n"/>
      <c r="AO125" s="20" t="n"/>
      <c r="AP125" s="20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</row>
    <row r="126" ht="19.5" customHeight="1" s="185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-1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4">
        <f>IFERROR(V126*AE126,0)</f>
        <v/>
      </c>
      <c r="AI126" s="14">
        <f>IFERROR(V126*AF126,0)</f>
        <v/>
      </c>
      <c r="AJ126" s="14">
        <f>IFERROR(V126*AG126,0)</f>
        <v/>
      </c>
      <c r="AK126" s="146" t="inlineStr">
        <is>
          <t>NFe35230142661482000170550270000000231413203124</t>
        </is>
      </c>
      <c r="AL126" s="13" t="inlineStr">
        <is>
          <t>2023-01-25T16:46:26-03:00</t>
        </is>
      </c>
      <c r="AM126" s="20" t="n">
        <v>85442000</v>
      </c>
      <c r="AN126" s="20" t="n"/>
      <c r="AO126" s="20" t="n"/>
      <c r="AP126" s="20" t="n"/>
      <c r="AQ126" s="20" t="n"/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</row>
    <row r="127" ht="19.5" customHeight="1" s="185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/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4">
        <f>IFERROR(V127*AE127,0)</f>
        <v/>
      </c>
      <c r="AI127" s="14">
        <f>IFERROR(V127*AF127,0)</f>
        <v/>
      </c>
      <c r="AJ127" s="14">
        <f>IFERROR(V127*AG127,0)</f>
        <v/>
      </c>
      <c r="AK127" s="13" t="n"/>
      <c r="AL127" s="13" t="n"/>
      <c r="AM127" s="20" t="n"/>
      <c r="AN127" s="20" t="n"/>
      <c r="AO127" s="20" t="n"/>
      <c r="AP127" s="20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</row>
    <row r="128" ht="19.5" customHeight="1" s="185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/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4">
        <f>IFERROR(V128*AE128,0)</f>
        <v/>
      </c>
      <c r="AI128" s="14">
        <f>IFERROR(V128*AF128,0)</f>
        <v/>
      </c>
      <c r="AJ128" s="14">
        <f>IFERROR(V128*AG128,0)</f>
        <v/>
      </c>
      <c r="AK128" s="66" t="inlineStr">
        <is>
          <t>NFe35250142661482000170550270000000191770361295</t>
        </is>
      </c>
      <c r="AL128" s="13" t="inlineStr">
        <is>
          <t>2025-01-08T07:00:00-03:00</t>
        </is>
      </c>
      <c r="AM128" s="20" t="n">
        <v>85444200</v>
      </c>
      <c r="AN128" s="20" t="n"/>
      <c r="AO128" s="20" t="n"/>
      <c r="AP128" s="20" t="n"/>
      <c r="AQ128" s="20" t="n"/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</row>
    <row r="129" ht="19.5" customHeight="1" s="185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/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4">
        <f>IFERROR(V129*AE129,0)</f>
        <v/>
      </c>
      <c r="AI129" s="14">
        <f>IFERROR(V129*AF129,0)</f>
        <v/>
      </c>
      <c r="AJ129" s="14">
        <f>IFERROR(V129*AG129,0)</f>
        <v/>
      </c>
      <c r="AK129" s="13" t="n"/>
      <c r="AL129" s="13" t="n"/>
      <c r="AM129" s="20" t="n"/>
      <c r="AN129" s="20" t="n"/>
      <c r="AO129" s="20" t="n"/>
      <c r="AP129" s="20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</row>
    <row r="130" ht="19.5" customHeight="1" s="185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/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4">
        <f>IFERROR(V130*AE130,0)</f>
        <v/>
      </c>
      <c r="AI130" s="14">
        <f>IFERROR(V130*AF130,0)</f>
        <v/>
      </c>
      <c r="AJ130" s="14">
        <f>IFERROR(V130*AG130,0)</f>
        <v/>
      </c>
      <c r="AK130" s="66" t="inlineStr">
        <is>
          <t>NFe35250142661482000170550270000000191770361295</t>
        </is>
      </c>
      <c r="AL130" s="13" t="inlineStr">
        <is>
          <t>2025-01-08T07:00:00-03:00</t>
        </is>
      </c>
      <c r="AM130" s="20" t="n">
        <v>85444200</v>
      </c>
      <c r="AN130" s="20" t="n"/>
      <c r="AO130" s="20" t="n"/>
      <c r="AP130" s="20" t="n"/>
      <c r="AQ130" s="20" t="n"/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</row>
    <row r="131" ht="19.5" customHeight="1" s="185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/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4">
        <f>IFERROR(V131*AE131,0)</f>
        <v/>
      </c>
      <c r="AI131" s="14">
        <f>IFERROR(V131*AF131,0)</f>
        <v/>
      </c>
      <c r="AJ131" s="14">
        <f>IFERROR(V131*AG131,0)</f>
        <v/>
      </c>
      <c r="AK131" s="13" t="n"/>
      <c r="AL131" s="13" t="n"/>
      <c r="AM131" s="20" t="n"/>
      <c r="AN131" s="20" t="n"/>
      <c r="AO131" s="20" t="n"/>
      <c r="AP131" s="20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</row>
    <row r="132" ht="19.5" customHeight="1" s="185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241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4">
        <f>IFERROR(V132*AE132,0)</f>
        <v/>
      </c>
      <c r="AI132" s="14">
        <f>IFERROR(V132*AF132,0)</f>
        <v/>
      </c>
      <c r="AJ132" s="14">
        <f>IFERROR(V132*AG132,0)</f>
        <v/>
      </c>
      <c r="AK132" s="154" t="inlineStr">
        <is>
          <t>NFe35251242661482000170550270000000271576206750</t>
        </is>
      </c>
      <c r="AL132" s="155" t="inlineStr">
        <is>
          <t>2025-12-08T07:00:00-03:00</t>
        </is>
      </c>
      <c r="AM132" s="20" t="n">
        <v>85444200</v>
      </c>
      <c r="AN132" s="20" t="n"/>
      <c r="AO132" s="20" t="n"/>
      <c r="AP132" s="20" t="n"/>
      <c r="AQ132" s="20" t="n"/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</row>
    <row r="133" ht="19.5" customHeight="1" s="185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>
        <v>-2</v>
      </c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4">
        <f>IFERROR(V133*AE133,0)</f>
        <v/>
      </c>
      <c r="AI133" s="14">
        <f>IFERROR(V133*AF133,0)</f>
        <v/>
      </c>
      <c r="AJ133" s="14">
        <f>IFERROR(V133*AG133,0)</f>
        <v/>
      </c>
      <c r="AK133" s="13" t="n"/>
      <c r="AL133" s="13" t="n"/>
      <c r="AM133" s="20" t="n"/>
      <c r="AN133" s="20" t="n"/>
      <c r="AO133" s="20" t="n"/>
      <c r="AP133" s="20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</row>
    <row r="134" ht="19.5" customHeight="1" s="185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/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4">
        <f>IFERROR(V134*AE134,0)</f>
        <v/>
      </c>
      <c r="AI134" s="14">
        <f>IFERROR(V134*AF134,0)</f>
        <v/>
      </c>
      <c r="AJ134" s="14">
        <f>IFERROR(V134*AG134,0)</f>
        <v/>
      </c>
      <c r="AK134" s="146" t="inlineStr">
        <is>
          <t>NFe35230142661482000170550270000000231413203124</t>
        </is>
      </c>
      <c r="AL134" s="13" t="inlineStr">
        <is>
          <t>2023-01-25T16:46:26-03:00</t>
        </is>
      </c>
      <c r="AM134" s="20" t="n">
        <v>85442000</v>
      </c>
      <c r="AN134" s="20" t="n"/>
      <c r="AO134" s="20" t="n"/>
      <c r="AP134" s="20" t="n"/>
      <c r="AQ134" s="20" t="n"/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</row>
    <row r="135" ht="19.5" customHeight="1" s="185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228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4">
        <f>IFERROR(V135*AE135,0)</f>
        <v/>
      </c>
      <c r="AI135" s="14">
        <f>IFERROR(V135*AF135,0)</f>
        <v/>
      </c>
      <c r="AJ135" s="14">
        <f>IFERROR(V135*AG135,0)</f>
        <v/>
      </c>
      <c r="AK135" s="154" t="inlineStr">
        <is>
          <t>NFe35251242661482000170550270000000271576206750</t>
        </is>
      </c>
      <c r="AL135" s="155" t="inlineStr">
        <is>
          <t>2025-12-08T07:00:00-03:00</t>
        </is>
      </c>
      <c r="AM135" s="20" t="n">
        <v>85444200</v>
      </c>
      <c r="AN135" s="20" t="n"/>
      <c r="AO135" s="20" t="n"/>
      <c r="AP135" s="20" t="n"/>
      <c r="AQ135" s="20" t="n"/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</row>
    <row r="136" ht="19.5" customHeight="1" s="185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/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4">
        <f>IFERROR(V136*AE136,0)</f>
        <v/>
      </c>
      <c r="AI136" s="14">
        <f>IFERROR(V136*AF136,0)</f>
        <v/>
      </c>
      <c r="AJ136" s="14">
        <f>IFERROR(V136*AG136,0)</f>
        <v/>
      </c>
      <c r="AK136" s="13" t="n"/>
      <c r="AL136" s="13" t="n"/>
      <c r="AM136" s="20" t="n"/>
      <c r="AN136" s="20" t="n"/>
      <c r="AO136" s="20" t="n"/>
      <c r="AP136" s="20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</row>
    <row r="137" ht="19.5" customHeight="1" s="185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/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4">
        <f>IFERROR(V137*AE137,0)</f>
        <v/>
      </c>
      <c r="AI137" s="14">
        <f>IFERROR(V137*AF137,0)</f>
        <v/>
      </c>
      <c r="AJ137" s="14">
        <f>IFERROR(V137*AG137,0)</f>
        <v/>
      </c>
      <c r="AK137" s="13" t="n"/>
      <c r="AL137" s="13" t="n"/>
      <c r="AM137" s="20" t="n"/>
      <c r="AN137" s="20" t="n"/>
      <c r="AO137" s="20" t="n"/>
      <c r="AP137" s="20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</row>
    <row r="138" ht="19.5" customHeight="1" s="185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/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4">
        <f>IFERROR(V138*AE138,0)</f>
        <v/>
      </c>
      <c r="AI138" s="14">
        <f>IFERROR(V138*AF138,0)</f>
        <v/>
      </c>
      <c r="AJ138" s="14">
        <f>IFERROR(V138*AG138,0)</f>
        <v/>
      </c>
      <c r="AK138" s="13" t="n"/>
      <c r="AL138" s="13" t="n"/>
      <c r="AM138" s="20" t="n"/>
      <c r="AN138" s="20" t="n"/>
      <c r="AO138" s="20" t="n"/>
      <c r="AP138" s="20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</row>
    <row r="139" ht="19.5" customHeight="1" s="185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4">
        <f>IFERROR(V139*AE139,0)</f>
        <v/>
      </c>
      <c r="AI139" s="14">
        <f>IFERROR(V139*AF139,0)</f>
        <v/>
      </c>
      <c r="AJ139" s="14">
        <f>IFERROR(V139*AG139,0)</f>
        <v/>
      </c>
      <c r="AK139" s="146" t="inlineStr">
        <is>
          <t>NFe35250142661482000170550270000000191770361295</t>
        </is>
      </c>
      <c r="AL139" s="13" t="inlineStr">
        <is>
          <t>2025-01-08T07:00:00-03:00</t>
        </is>
      </c>
      <c r="AM139" s="20" t="n">
        <v>85444200</v>
      </c>
      <c r="AN139" s="20" t="n"/>
      <c r="AO139" s="20" t="n"/>
      <c r="AP139" s="20" t="n"/>
      <c r="AQ139" s="20" t="n"/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</row>
    <row r="140" ht="19.5" customHeight="1" s="185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/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4">
        <f>IFERROR(V140*AE140,0)</f>
        <v/>
      </c>
      <c r="AI140" s="14">
        <f>IFERROR(V140*AF140,0)</f>
        <v/>
      </c>
      <c r="AJ140" s="14">
        <f>IFERROR(V140*AG140,0)</f>
        <v/>
      </c>
      <c r="AK140" s="13" t="n"/>
      <c r="AL140" s="13" t="n"/>
      <c r="AM140" s="20" t="n"/>
      <c r="AN140" s="20" t="n"/>
      <c r="AO140" s="20" t="n"/>
      <c r="AP140" s="20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</row>
    <row r="141" ht="19.5" customHeight="1" s="185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367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4">
        <f>IFERROR(V141*AE141,0)</f>
        <v/>
      </c>
      <c r="AI141" s="14">
        <f>IFERROR(V141*AF141,0)</f>
        <v/>
      </c>
      <c r="AJ141" s="14">
        <f>IFERROR(V141*AG141,0)</f>
        <v/>
      </c>
      <c r="AK141" s="159" t="inlineStr">
        <is>
          <t>NFe35251242661482000170550270000000271576206750</t>
        </is>
      </c>
      <c r="AL141" s="160" t="inlineStr">
        <is>
          <t>2025-12-08T07:00:00-03:00</t>
        </is>
      </c>
      <c r="AM141" s="20" t="n"/>
      <c r="AN141" s="20" t="n"/>
      <c r="AO141" s="20" t="n"/>
      <c r="AP141" s="20" t="n"/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</row>
    <row r="142" ht="19.5" customHeight="1" s="185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405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4">
        <f>IFERROR(V142*AE142,0)</f>
        <v/>
      </c>
      <c r="AI142" s="14">
        <f>IFERROR(V142*AF142,0)</f>
        <v/>
      </c>
      <c r="AJ142" s="14">
        <f>IFERROR(V142*AG142,0)</f>
        <v/>
      </c>
      <c r="AK142" s="159" t="inlineStr">
        <is>
          <t>NFe35251242661482000170550270000000271576206750</t>
        </is>
      </c>
      <c r="AL142" s="160" t="inlineStr">
        <is>
          <t>2025-12-08T07:00:00-03:00</t>
        </is>
      </c>
      <c r="AM142" s="20" t="n"/>
      <c r="AN142" s="20" t="n"/>
      <c r="AO142" s="20" t="n"/>
      <c r="AP142" s="20" t="n"/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</row>
    <row r="143" ht="19.5" customHeight="1" s="185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348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4">
        <f>IFERROR(V143*AE143,0)</f>
        <v/>
      </c>
      <c r="AI143" s="14">
        <f>IFERROR(V143*AF143,0)</f>
        <v/>
      </c>
      <c r="AJ143" s="14">
        <f>IFERROR(V143*AG143,0)</f>
        <v/>
      </c>
      <c r="AK143" s="159" t="inlineStr">
        <is>
          <t>NFe35251242661482000170550270000000271576206750</t>
        </is>
      </c>
      <c r="AL143" s="160" t="inlineStr">
        <is>
          <t>2025-12-08T07:00:00-03:00</t>
        </is>
      </c>
      <c r="AM143" s="20" t="n">
        <v>85444200</v>
      </c>
      <c r="AN143" s="20" t="n"/>
      <c r="AO143" s="20" t="n"/>
      <c r="AP143" s="20" t="n"/>
      <c r="AQ143" s="20" t="n"/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</row>
    <row r="144" ht="19.5" customHeight="1" s="185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/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4">
        <f>IFERROR(V144*AE144,0)</f>
        <v/>
      </c>
      <c r="AI144" s="14">
        <f>IFERROR(V144*AF144,0)</f>
        <v/>
      </c>
      <c r="AJ144" s="14">
        <f>IFERROR(V144*AG144,0)</f>
        <v/>
      </c>
      <c r="AK144" s="13" t="n"/>
      <c r="AL144" s="13" t="n"/>
      <c r="AM144" s="20" t="n"/>
      <c r="AN144" s="20" t="n"/>
      <c r="AO144" s="20" t="n"/>
      <c r="AP144" s="20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</row>
    <row r="145" ht="19.5" customHeight="1" s="185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4">
        <f>IFERROR(V145*AE145,0)</f>
        <v/>
      </c>
      <c r="AI145" s="14">
        <f>IFERROR(V145*AF145,0)</f>
        <v/>
      </c>
      <c r="AJ145" s="14">
        <f>IFERROR(V145*AG145,0)</f>
        <v/>
      </c>
      <c r="AK145" s="43" t="inlineStr">
        <is>
          <t>NFe35250642661482000170550270000000221544054526</t>
        </is>
      </c>
      <c r="AL145" s="13" t="inlineStr">
        <is>
          <t>2025-06-18T13:22:28-03:00</t>
        </is>
      </c>
      <c r="AM145" s="20" t="n">
        <v>85444200</v>
      </c>
      <c r="AN145" s="20" t="n"/>
      <c r="AO145" s="20" t="n"/>
      <c r="AP145" s="20" t="n"/>
      <c r="AQ145" s="20" t="n"/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</row>
    <row r="146" ht="19.5" customHeight="1" s="185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/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4">
        <f>IFERROR(V146*AE146,0)</f>
        <v/>
      </c>
      <c r="AI146" s="14">
        <f>IFERROR(V146*AF146,0)</f>
        <v/>
      </c>
      <c r="AJ146" s="14">
        <f>IFERROR(V146*AG146,0)</f>
        <v/>
      </c>
      <c r="AK146" s="43" t="inlineStr">
        <is>
          <t>NFe35250642661482000170550270000000221544054526</t>
        </is>
      </c>
      <c r="AL146" s="13" t="inlineStr">
        <is>
          <t>2025-06-18T13:22:28-03:00</t>
        </is>
      </c>
      <c r="AM146" s="20" t="n">
        <v>85444200</v>
      </c>
      <c r="AN146" s="20" t="n"/>
      <c r="AO146" s="20" t="n"/>
      <c r="AP146" s="20" t="n"/>
      <c r="AQ146" s="20" t="n"/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</row>
    <row r="147" ht="19.5" customHeight="1" s="185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4">
        <f>IFERROR(V147*AE147,0)</f>
        <v/>
      </c>
      <c r="AI147" s="14">
        <f>IFERROR(V147*AF147,0)</f>
        <v/>
      </c>
      <c r="AJ147" s="14">
        <f>IFERROR(V147*AG147,0)</f>
        <v/>
      </c>
      <c r="AK147" s="13" t="n"/>
      <c r="AL147" s="13" t="n"/>
      <c r="AM147" s="20" t="n"/>
      <c r="AN147" s="20" t="n"/>
      <c r="AO147" s="20" t="n"/>
      <c r="AP147" s="20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</row>
    <row r="148" ht="19.5" customHeight="1" s="185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4">
        <f>IFERROR(V148*AE148,0)</f>
        <v/>
      </c>
      <c r="AI148" s="14">
        <f>IFERROR(V148*AF148,0)</f>
        <v/>
      </c>
      <c r="AJ148" s="14">
        <f>IFERROR(V148*AG148,0)</f>
        <v/>
      </c>
      <c r="AK148" s="43" t="inlineStr">
        <is>
          <t>NFe35250642661482000170550270000000221544054526</t>
        </is>
      </c>
      <c r="AL148" s="13" t="inlineStr">
        <is>
          <t>2025-06-18T13:22:28-03:00</t>
        </is>
      </c>
      <c r="AM148" s="20" t="n">
        <v>85444200</v>
      </c>
      <c r="AN148" s="20" t="n"/>
      <c r="AO148" s="20" t="n"/>
      <c r="AP148" s="20" t="n"/>
      <c r="AQ148" s="20" t="n"/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</row>
    <row r="149" ht="19.5" customHeight="1" s="185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/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4">
        <f>IFERROR(V149*AE149,0)</f>
        <v/>
      </c>
      <c r="AI149" s="14">
        <f>IFERROR(V149*AF149,0)</f>
        <v/>
      </c>
      <c r="AJ149" s="14">
        <f>IFERROR(V149*AG149,0)</f>
        <v/>
      </c>
      <c r="AK149" s="13" t="n"/>
      <c r="AL149" s="13" t="n"/>
      <c r="AM149" s="20" t="n"/>
      <c r="AN149" s="20" t="n"/>
      <c r="AO149" s="20" t="n"/>
      <c r="AP149" s="20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</row>
    <row r="150" ht="19.5" customHeight="1" s="185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52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4">
        <f>IFERROR(V150*AE150,0)</f>
        <v/>
      </c>
      <c r="AI150" s="14">
        <f>IFERROR(V150*AF150,0)</f>
        <v/>
      </c>
      <c r="AJ150" s="14">
        <f>IFERROR(V150*AG150,0)</f>
        <v/>
      </c>
      <c r="AK150" s="154" t="inlineStr">
        <is>
          <t>NFe35251242661482000170550270000000271576206750</t>
        </is>
      </c>
      <c r="AL150" s="155" t="inlineStr">
        <is>
          <t>2025-12-08T07:00:00-03:00</t>
        </is>
      </c>
      <c r="AM150" s="20" t="n">
        <v>85444200</v>
      </c>
      <c r="AN150" s="20" t="n"/>
      <c r="AO150" s="20" t="n"/>
      <c r="AP150" s="20" t="n"/>
      <c r="AQ150" s="20" t="n"/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</row>
    <row r="151" ht="19.5" customHeight="1" s="185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4">
        <f>IFERROR(V151*AE151,0)</f>
        <v/>
      </c>
      <c r="AI151" s="14">
        <f>IFERROR(V151*AF151,0)</f>
        <v/>
      </c>
      <c r="AJ151" s="14">
        <f>IFERROR(V151*AG151,0)</f>
        <v/>
      </c>
      <c r="AK151" s="154" t="inlineStr">
        <is>
          <t>NFe35251242661482000170550270000000271576206750</t>
        </is>
      </c>
      <c r="AL151" s="155" t="inlineStr">
        <is>
          <t>2025-12-08T07:00:00-03:00</t>
        </is>
      </c>
      <c r="AM151" s="20" t="n">
        <v>85444200</v>
      </c>
      <c r="AN151" s="20" t="n"/>
      <c r="AO151" s="20" t="n"/>
      <c r="AP151" s="20" t="n"/>
      <c r="AQ151" s="20" t="n"/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</row>
    <row r="152" ht="19.5" customHeight="1" s="185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314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4">
        <f>IFERROR(V152*AE152,0)</f>
        <v/>
      </c>
      <c r="AI152" s="14">
        <f>IFERROR(V152*AF152,0)</f>
        <v/>
      </c>
      <c r="AJ152" s="14">
        <f>IFERROR(V152*AG152,0)</f>
        <v/>
      </c>
      <c r="AK152" s="154" t="inlineStr">
        <is>
          <t>NFe35251242661482000170550270000000271576206750</t>
        </is>
      </c>
      <c r="AL152" s="155" t="inlineStr">
        <is>
          <t>2025-12-08T07:00:00-03:00</t>
        </is>
      </c>
      <c r="AM152" s="20" t="n">
        <v>85444200</v>
      </c>
      <c r="AN152" s="20" t="n"/>
      <c r="AO152" s="20" t="n"/>
      <c r="AP152" s="20" t="n"/>
      <c r="AQ152" s="20" t="n"/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</row>
    <row r="153" ht="19.5" customHeight="1" s="185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434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4">
        <f>IFERROR(V153*AE153,0)</f>
        <v/>
      </c>
      <c r="AI153" s="14">
        <f>IFERROR(V153*AF153,0)</f>
        <v/>
      </c>
      <c r="AJ153" s="14">
        <f>IFERROR(V153*AG153,0)</f>
        <v/>
      </c>
      <c r="AK153" s="154" t="inlineStr">
        <is>
          <t>NFe35251242661482000170550270000000271576206750</t>
        </is>
      </c>
      <c r="AL153" s="155" t="inlineStr">
        <is>
          <t>2025-12-08T07:00:00-03:00</t>
        </is>
      </c>
      <c r="AM153" s="20" t="n"/>
      <c r="AN153" s="20" t="n"/>
      <c r="AO153" s="20" t="n"/>
      <c r="AP153" s="20" t="n"/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</row>
    <row r="154" ht="19.5" customHeight="1" s="185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4">
        <f>IFERROR(V154*AE155,0)</f>
        <v/>
      </c>
      <c r="AI154" s="14">
        <f>IFERROR(V154*AF155,0)</f>
        <v/>
      </c>
      <c r="AJ154" s="14">
        <f>IFERROR(V154*AG155,0)</f>
        <v/>
      </c>
      <c r="AM154" s="20" t="n"/>
      <c r="AN154" s="20" t="n"/>
      <c r="AO154" s="20" t="n"/>
      <c r="AP154" s="20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</row>
    <row r="155" ht="19.5" customHeight="1" s="185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217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4">
        <f>IFERROR(V155*AE155,0)</f>
        <v/>
      </c>
      <c r="AI155" s="14">
        <f>IFERROR(V155*AF155,0)</f>
        <v/>
      </c>
      <c r="AJ155" s="14">
        <f>IFERROR(V155*AG155,0)</f>
        <v/>
      </c>
      <c r="AK155" s="154" t="inlineStr">
        <is>
          <t>NFe35251242661482000170550270000000271576206750</t>
        </is>
      </c>
      <c r="AL155" s="155" t="inlineStr">
        <is>
          <t>2025-12-08T07:00:00-03:00</t>
        </is>
      </c>
      <c r="AM155" s="20" t="n"/>
      <c r="AN155" s="20" t="n"/>
      <c r="AO155" s="20" t="n"/>
      <c r="AP155" s="20" t="n"/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</row>
    <row r="156" ht="19.5" customHeight="1" s="185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4">
        <f>IFERROR(V156*AE156,0)</f>
        <v/>
      </c>
      <c r="AI156" s="14">
        <f>IFERROR(V156*AF156,0)</f>
        <v/>
      </c>
      <c r="AJ156" s="14">
        <f>IFERROR(V156*AG156,0)</f>
        <v/>
      </c>
      <c r="AK156" s="13" t="n"/>
      <c r="AL156" s="13" t="n"/>
      <c r="AM156" s="20" t="n"/>
      <c r="AN156" s="20" t="n"/>
      <c r="AO156" s="20" t="n"/>
      <c r="AP156" s="20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</row>
    <row r="157" ht="19.5" customHeight="1" s="185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4">
        <f>IFERROR(V157*AE157,0)</f>
        <v/>
      </c>
      <c r="AI157" s="14">
        <f>IFERROR(V157*AF157,0)</f>
        <v/>
      </c>
      <c r="AJ157" s="14">
        <f>IFERROR(V157*AG157,0)</f>
        <v/>
      </c>
      <c r="AK157" s="13" t="n"/>
      <c r="AL157" s="13" t="n"/>
      <c r="AM157" s="20" t="n"/>
      <c r="AN157" s="20" t="n"/>
      <c r="AO157" s="20" t="n"/>
      <c r="AP157" s="20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</row>
    <row r="158" ht="19.5" customHeight="1" s="185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/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4">
        <f>IFERROR(V158*AE158,0)</f>
        <v/>
      </c>
      <c r="AI158" s="14">
        <f>IFERROR(V158*AF158,0)</f>
        <v/>
      </c>
      <c r="AJ158" s="14">
        <f>IFERROR(V158*AG158,0)</f>
        <v/>
      </c>
      <c r="AK158" s="13" t="n"/>
      <c r="AL158" s="13" t="n"/>
      <c r="AM158" s="20" t="n"/>
      <c r="AN158" s="20" t="n"/>
      <c r="AO158" s="20" t="n"/>
      <c r="AP158" s="20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</row>
    <row r="159" ht="19.5" customHeight="1" s="185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137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4">
        <f>IFERROR(V159*AE159,0)</f>
        <v/>
      </c>
      <c r="AI159" s="14">
        <f>IFERROR(V159*AF159,0)</f>
        <v/>
      </c>
      <c r="AJ159" s="14">
        <f>IFERROR(V159*AG159,0)</f>
        <v/>
      </c>
      <c r="AK159" s="159" t="inlineStr">
        <is>
          <t>NFe35251242661482000170550270000000271576206750</t>
        </is>
      </c>
      <c r="AL159" s="160" t="inlineStr">
        <is>
          <t>2025-12-08T07:00:00-03:00</t>
        </is>
      </c>
      <c r="AM159" s="20" t="n"/>
      <c r="AN159" s="20" t="n"/>
      <c r="AO159" s="20" t="n"/>
      <c r="AP159" s="20" t="n"/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</row>
    <row r="160" ht="19.5" customHeight="1" s="185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4">
        <f>IFERROR(V160*AE160,0)</f>
        <v/>
      </c>
      <c r="AI160" s="14">
        <f>IFERROR(V160*AF160,0)</f>
        <v/>
      </c>
      <c r="AJ160" s="14">
        <f>IFERROR(V160*AG160,0)</f>
        <v/>
      </c>
      <c r="AK160" s="13" t="n"/>
      <c r="AL160" s="13" t="n"/>
      <c r="AM160" s="20" t="n"/>
      <c r="AN160" s="20" t="n"/>
      <c r="AO160" s="20" t="n"/>
      <c r="AP160" s="20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</row>
    <row r="161" ht="19.5" customHeight="1" s="185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148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4">
        <f>IFERROR(V161*AE161,0)</f>
        <v/>
      </c>
      <c r="AI161" s="14">
        <f>IFERROR(V161*AF161,0)</f>
        <v/>
      </c>
      <c r="AJ161" s="14">
        <f>IFERROR(V161*AG161,0)</f>
        <v/>
      </c>
      <c r="AK161" s="159" t="inlineStr">
        <is>
          <t>NFe35251242661482000170550270000000271576206750</t>
        </is>
      </c>
      <c r="AL161" s="160" t="inlineStr">
        <is>
          <t>2025-12-08T07:00:00-03:00</t>
        </is>
      </c>
      <c r="AM161" s="20" t="n">
        <v>85444200</v>
      </c>
      <c r="AN161" s="20" t="n"/>
      <c r="AO161" s="20" t="n"/>
      <c r="AP161" s="20" t="n"/>
      <c r="AQ161" s="20" t="n"/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</row>
    <row r="162" ht="19.5" customHeight="1" s="185">
      <c r="A162" s="83" t="n"/>
      <c r="B162" s="44" t="n"/>
      <c r="C162" s="44" t="inlineStr">
        <is>
          <t>X</t>
        </is>
      </c>
      <c r="D162" s="44" t="n"/>
      <c r="E162" s="38" t="n"/>
      <c r="F162" s="72" t="n"/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4">
        <f>IFERROR(V162*AE162,0)</f>
        <v/>
      </c>
      <c r="AI162" s="14">
        <f>IFERROR(V162*AF162,0)</f>
        <v/>
      </c>
      <c r="AJ162" s="14">
        <f>IFERROR(V162*AG162,0)</f>
        <v/>
      </c>
      <c r="AK162" s="13" t="n"/>
      <c r="AL162" s="13" t="n"/>
      <c r="AM162" s="20" t="n"/>
      <c r="AN162" s="20" t="n"/>
      <c r="AO162" s="20" t="n"/>
      <c r="AP162" s="20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</row>
    <row r="163" ht="19.5" customHeight="1" s="185">
      <c r="A163" s="83" t="n"/>
      <c r="B163" s="44" t="n"/>
      <c r="C163" s="44" t="inlineStr">
        <is>
          <t>X</t>
        </is>
      </c>
      <c r="D163" s="44" t="n"/>
      <c r="E163" s="38" t="n"/>
      <c r="F163" s="72" t="n"/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4">
        <f>IFERROR(V163*AE163,0)</f>
        <v/>
      </c>
      <c r="AI163" s="14">
        <f>IFERROR(V163*AF163,0)</f>
        <v/>
      </c>
      <c r="AJ163" s="14">
        <f>IFERROR(V163*AG163,0)</f>
        <v/>
      </c>
      <c r="AK163" s="13" t="n"/>
      <c r="AL163" s="13" t="n"/>
      <c r="AM163" s="20" t="n"/>
      <c r="AN163" s="20" t="n"/>
      <c r="AO163" s="20" t="n"/>
      <c r="AP163" s="20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</row>
    <row r="164" ht="19.5" customHeight="1" s="185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/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4">
        <f>IFERROR(V164*AE164,0)</f>
        <v/>
      </c>
      <c r="AI164" s="14">
        <f>IFERROR(V164*AF164,0)</f>
        <v/>
      </c>
      <c r="AJ164" s="14">
        <f>IFERROR(V164*AG164,0)</f>
        <v/>
      </c>
      <c r="AK164" s="13" t="n"/>
      <c r="AL164" s="13" t="n"/>
      <c r="AM164" s="20" t="n"/>
      <c r="AN164" s="20" t="n"/>
      <c r="AO164" s="20" t="n"/>
      <c r="AP164" s="20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</row>
    <row r="165" ht="19.5" customHeight="1" s="185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4">
        <f>IFERROR(V165*AE165,0)</f>
        <v/>
      </c>
      <c r="AI165" s="14">
        <f>IFERROR(V165*AF165,0)</f>
        <v/>
      </c>
      <c r="AJ165" s="14">
        <f>IFERROR(V165*AG165,0)</f>
        <v/>
      </c>
      <c r="AK165" s="43" t="inlineStr">
        <is>
          <t>NFe35250642661482000170550270000000221544054526</t>
        </is>
      </c>
      <c r="AL165" s="13" t="inlineStr">
        <is>
          <t>2025-06-18T13:22:28-03:00</t>
        </is>
      </c>
      <c r="AM165" s="20" t="n">
        <v>85444200</v>
      </c>
      <c r="AN165" s="20" t="n"/>
      <c r="AO165" s="20" t="n"/>
      <c r="AP165" s="20" t="n"/>
      <c r="AQ165" s="20" t="n"/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</row>
    <row r="166" ht="19.5" customHeight="1" s="185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/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4">
        <f>IFERROR(V166*AE166,0)</f>
        <v/>
      </c>
      <c r="AI166" s="14">
        <f>IFERROR(V166*AF166,0)</f>
        <v/>
      </c>
      <c r="AJ166" s="14">
        <f>IFERROR(V166*AG166,0)</f>
        <v/>
      </c>
      <c r="AK166" s="13" t="n"/>
      <c r="AL166" s="13" t="n"/>
      <c r="AM166" s="20" t="n"/>
      <c r="AN166" s="20" t="n"/>
      <c r="AO166" s="20" t="n"/>
      <c r="AP166" s="20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</row>
    <row r="167" ht="19.5" customHeight="1" s="185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146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4">
        <f>IFERROR(V167*AE167,0)</f>
        <v/>
      </c>
      <c r="AI167" s="14">
        <f>IFERROR(V167*AF167,0)</f>
        <v/>
      </c>
      <c r="AJ167" s="14">
        <f>IFERROR(V167*AG167,0)</f>
        <v/>
      </c>
      <c r="AK167" s="159" t="inlineStr">
        <is>
          <t>NFe35251242661482000170550270000000271576206750</t>
        </is>
      </c>
      <c r="AL167" s="160" t="inlineStr">
        <is>
          <t>2025-12-08T07:00:00-03:00</t>
        </is>
      </c>
      <c r="AM167" s="20" t="n">
        <v>85444200</v>
      </c>
      <c r="AN167" s="20" t="n"/>
      <c r="AO167" s="20" t="n"/>
      <c r="AP167" s="20" t="n"/>
      <c r="AQ167" s="20" t="n"/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</row>
    <row r="168" ht="19.5" customHeight="1" s="185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184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4">
        <f>IFERROR(V168*AE168,0)</f>
        <v/>
      </c>
      <c r="AI168" s="14">
        <f>IFERROR(V168*AF168,0)</f>
        <v/>
      </c>
      <c r="AJ168" s="14">
        <f>IFERROR(V168*AG168,0)</f>
        <v/>
      </c>
      <c r="AK168" s="159" t="inlineStr">
        <is>
          <t>NFe35251242661482000170550270000000271576206750</t>
        </is>
      </c>
      <c r="AL168" s="160" t="inlineStr">
        <is>
          <t>2025-12-08T07:00:00-03:00</t>
        </is>
      </c>
      <c r="AM168" s="20" t="n">
        <v>85444200</v>
      </c>
      <c r="AN168" s="20" t="n"/>
      <c r="AO168" s="20" t="n"/>
      <c r="AP168" s="20" t="n"/>
      <c r="AQ168" s="20" t="n"/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</row>
    <row r="169" ht="19.5" customHeight="1" s="185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5</v>
      </c>
      <c r="G169" s="13" t="n">
        <v>3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4">
        <f>IFERROR(V169*AE169,0)</f>
        <v/>
      </c>
      <c r="AI169" s="14">
        <f>IFERROR(V169*AF169,0)</f>
        <v/>
      </c>
      <c r="AJ169" s="14">
        <f>IFERROR(V169*AG169,0)</f>
        <v/>
      </c>
      <c r="AK169" s="43" t="inlineStr">
        <is>
          <t>NFe35250642661482000170550270000000221544054526</t>
        </is>
      </c>
      <c r="AL169" s="13" t="inlineStr">
        <is>
          <t>2025-06-18T13:22:28-03:00</t>
        </is>
      </c>
      <c r="AM169" s="20" t="n">
        <v>85444200</v>
      </c>
      <c r="AN169" s="20" t="n"/>
      <c r="AO169" s="20" t="n"/>
      <c r="AP169" s="20" t="n"/>
      <c r="AQ169" s="20" t="n"/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</row>
    <row r="170" ht="19.5" customHeight="1" s="185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388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4">
        <f>IFERROR(V170*AE170,0)</f>
        <v/>
      </c>
      <c r="AI170" s="14">
        <f>IFERROR(V170*AF170,0)</f>
        <v/>
      </c>
      <c r="AJ170" s="14">
        <f>IFERROR(V170*AG170,0)</f>
        <v/>
      </c>
      <c r="AK170" s="154" t="inlineStr">
        <is>
          <t>NFe35251242661482000170550270000000271576206750</t>
        </is>
      </c>
      <c r="AL170" s="155" t="inlineStr">
        <is>
          <t>2025-12-08T07:00:00-03:00</t>
        </is>
      </c>
      <c r="AM170" s="20" t="n">
        <v>85444200</v>
      </c>
      <c r="AN170" s="20" t="n"/>
      <c r="AO170" s="20" t="n"/>
      <c r="AP170" s="20" t="n"/>
      <c r="AQ170" s="20" t="n"/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</row>
    <row r="171" ht="19.5" customHeight="1" s="185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/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4">
        <f>IFERROR(V171*AE171,0)</f>
        <v/>
      </c>
      <c r="AI171" s="14">
        <f>IFERROR(V171*AF171,0)</f>
        <v/>
      </c>
      <c r="AJ171" s="14">
        <f>IFERROR(V171*AG171,0)</f>
        <v/>
      </c>
      <c r="AK171" s="13" t="n"/>
      <c r="AL171" s="13" t="n"/>
      <c r="AM171" s="20" t="n"/>
      <c r="AN171" s="20" t="n"/>
      <c r="AO171" s="20" t="n"/>
      <c r="AP171" s="20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</row>
    <row r="172" ht="19.5" customHeight="1" s="185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179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4">
        <f>IFERROR(V172*AE172,0)</f>
        <v/>
      </c>
      <c r="AI172" s="14">
        <f>IFERROR(V172*AF172,0)</f>
        <v/>
      </c>
      <c r="AJ172" s="14">
        <f>IFERROR(V172*AG172,0)</f>
        <v/>
      </c>
      <c r="AK172" s="159" t="inlineStr">
        <is>
          <t>NFe35251242661482000170550270000000271576206750</t>
        </is>
      </c>
      <c r="AL172" s="160" t="inlineStr">
        <is>
          <t>2025-12-08T07:00:00-03:00</t>
        </is>
      </c>
      <c r="AM172" s="20" t="n">
        <v>85444200</v>
      </c>
      <c r="AN172" s="20" t="n"/>
      <c r="AO172" s="20" t="n"/>
      <c r="AP172" s="20" t="n"/>
      <c r="AQ172" s="20" t="n"/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</row>
    <row r="173" ht="19.5" customHeight="1" s="185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/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4">
        <f>IFERROR(V173*AE173,0)</f>
        <v/>
      </c>
      <c r="AI173" s="14">
        <f>IFERROR(V173*AF173,0)</f>
        <v/>
      </c>
      <c r="AJ173" s="14">
        <f>IFERROR(V173*AG173,0)</f>
        <v/>
      </c>
      <c r="AK173" s="13" t="n"/>
      <c r="AL173" s="13" t="n"/>
      <c r="AM173" s="20" t="n"/>
      <c r="AN173" s="20" t="n"/>
      <c r="AO173" s="20" t="n"/>
      <c r="AP173" s="20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</row>
    <row r="174" ht="19.5" customHeight="1" s="185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/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4">
        <f>IFERROR(V174*AE174,0)</f>
        <v/>
      </c>
      <c r="AI174" s="14">
        <f>IFERROR(V174*AF174,0)</f>
        <v/>
      </c>
      <c r="AJ174" s="14">
        <f>IFERROR(V174*AG174,0)</f>
        <v/>
      </c>
      <c r="AK174" s="13" t="n"/>
      <c r="AL174" s="13" t="n"/>
      <c r="AM174" s="20" t="n"/>
      <c r="AN174" s="20" t="n"/>
      <c r="AO174" s="20" t="n"/>
      <c r="AP174" s="20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</row>
    <row r="175" ht="19.5" customHeight="1" s="185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/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4">
        <f>IFERROR(V175*AE175,0)</f>
        <v/>
      </c>
      <c r="AI175" s="14">
        <f>IFERROR(V175*AF175,0)</f>
        <v/>
      </c>
      <c r="AJ175" s="14">
        <f>IFERROR(V175*AG175,0)</f>
        <v/>
      </c>
      <c r="AK175" s="13" t="n"/>
      <c r="AL175" s="13" t="n"/>
      <c r="AM175" s="20" t="n"/>
      <c r="AN175" s="20" t="n"/>
      <c r="AO175" s="20" t="n"/>
      <c r="AP175" s="20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</row>
    <row r="176" ht="19.5" customHeight="1" s="185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/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4">
        <f>IFERROR(V176*AE176,0)</f>
        <v/>
      </c>
      <c r="AI176" s="14">
        <f>IFERROR(V176*AF176,0)</f>
        <v/>
      </c>
      <c r="AJ176" s="14">
        <f>IFERROR(V176*AG176,0)</f>
        <v/>
      </c>
      <c r="AK176" s="13" t="n"/>
      <c r="AL176" s="13" t="n"/>
      <c r="AM176" s="20" t="n"/>
      <c r="AN176" s="20" t="n"/>
      <c r="AO176" s="20" t="n"/>
      <c r="AP176" s="20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</row>
    <row r="177" ht="19.5" customHeight="1" s="185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/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4">
        <f>IFERROR(V177*AE177,0)</f>
        <v/>
      </c>
      <c r="AI177" s="14">
        <f>IFERROR(V177*AF177,0)</f>
        <v/>
      </c>
      <c r="AJ177" s="14">
        <f>IFERROR(V177*AG177,0)</f>
        <v/>
      </c>
      <c r="AK177" s="13" t="n"/>
      <c r="AL177" s="13" t="n"/>
      <c r="AM177" s="20" t="n"/>
      <c r="AN177" s="20" t="n"/>
      <c r="AO177" s="20" t="n"/>
      <c r="AP177" s="20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</row>
    <row r="178" ht="19.5" customHeight="1" s="185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/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4">
        <f>IFERROR(V178*AE178,0)</f>
        <v/>
      </c>
      <c r="AI178" s="14">
        <f>IFERROR(V178*AF178,0)</f>
        <v/>
      </c>
      <c r="AJ178" s="14">
        <f>IFERROR(V178*AG178,0)</f>
        <v/>
      </c>
      <c r="AK178" s="13" t="n"/>
      <c r="AL178" s="13" t="n"/>
      <c r="AM178" s="20" t="n"/>
      <c r="AN178" s="20" t="n"/>
      <c r="AO178" s="20" t="n"/>
      <c r="AP178" s="20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</row>
    <row r="179" ht="19.5" customHeight="1" s="185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/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4">
        <f>IFERROR(V179*AE179,0)</f>
        <v/>
      </c>
      <c r="AI179" s="14">
        <f>IFERROR(V179*AF179,0)</f>
        <v/>
      </c>
      <c r="AJ179" s="14">
        <f>IFERROR(V179*AG179,0)</f>
        <v/>
      </c>
      <c r="AK179" s="13" t="n"/>
      <c r="AL179" s="13" t="n"/>
      <c r="AM179" s="20" t="n"/>
      <c r="AN179" s="20" t="n"/>
      <c r="AO179" s="20" t="n"/>
      <c r="AP179" s="20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</row>
    <row r="180" ht="19.5" customHeight="1" s="185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/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4">
        <f>IFERROR(V180*AE180,0)</f>
        <v/>
      </c>
      <c r="AI180" s="14">
        <f>IFERROR(V180*AF180,0)</f>
        <v/>
      </c>
      <c r="AJ180" s="14">
        <f>IFERROR(V180*AG180,0)</f>
        <v/>
      </c>
      <c r="AK180" s="13" t="n"/>
      <c r="AL180" s="13" t="n"/>
      <c r="AM180" s="20" t="n"/>
      <c r="AN180" s="20" t="n"/>
      <c r="AO180" s="20" t="n"/>
      <c r="AP180" s="20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</row>
    <row r="181" ht="19.5" customHeight="1" s="185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/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4">
        <f>IFERROR(V181*AE181,0)</f>
        <v/>
      </c>
      <c r="AI181" s="14">
        <f>IFERROR(V181*AF181,0)</f>
        <v/>
      </c>
      <c r="AJ181" s="14">
        <f>IFERROR(V181*AG181,0)</f>
        <v/>
      </c>
      <c r="AK181" s="13" t="n"/>
      <c r="AL181" s="13" t="n"/>
      <c r="AM181" s="20" t="n"/>
      <c r="AN181" s="20" t="n"/>
      <c r="AO181" s="20" t="n"/>
      <c r="AP181" s="20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</row>
    <row r="182" ht="19.5" customHeight="1" s="185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4">
        <f>IFERROR(V182*AE182,0)</f>
        <v/>
      </c>
      <c r="AI182" s="14">
        <f>IFERROR(V182*AF182,0)</f>
        <v/>
      </c>
      <c r="AJ182" s="14">
        <f>IFERROR(V182*AG182,0)</f>
        <v/>
      </c>
      <c r="AK182" s="146" t="inlineStr">
        <is>
          <t>NFe35250142661482000170550270000000191770361295</t>
        </is>
      </c>
      <c r="AL182" s="13" t="inlineStr">
        <is>
          <t>2025-01-08T07:00:00-03:00</t>
        </is>
      </c>
      <c r="AM182" s="20" t="n">
        <v>85444200</v>
      </c>
      <c r="AN182" s="20" t="n"/>
      <c r="AO182" s="20" t="n"/>
      <c r="AP182" s="20" t="n"/>
      <c r="AQ182" s="20" t="n"/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</row>
    <row r="183" ht="19.5" customHeight="1" s="185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/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4">
        <f>IFERROR(V183*AE184,0)</f>
        <v/>
      </c>
      <c r="AI183" s="14">
        <f>IFERROR(V183*AF184,0)</f>
        <v/>
      </c>
      <c r="AJ183" s="14">
        <f>IFERROR(V183*AG183,0)</f>
        <v/>
      </c>
      <c r="AK183" s="13" t="n"/>
      <c r="AL183" s="13" t="n"/>
      <c r="AM183" s="20" t="n"/>
      <c r="AN183" s="20" t="n"/>
      <c r="AO183" s="20" t="n"/>
      <c r="AP183" s="20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</row>
    <row r="184" ht="19.5" customHeight="1" s="185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4">
        <f>IFERROR(V184*AE184,0)</f>
        <v/>
      </c>
      <c r="AI184" s="14">
        <f>IFERROR(V184*AF184,0)</f>
        <v/>
      </c>
      <c r="AJ184" s="14">
        <f>IFERROR(V184*AG184,0)</f>
        <v/>
      </c>
      <c r="AK184" s="146" t="inlineStr">
        <is>
          <t>NFe35250142661482000170550270000000191770361295</t>
        </is>
      </c>
      <c r="AL184" s="13" t="inlineStr">
        <is>
          <t>2025-01-08T07:00:00-03:00</t>
        </is>
      </c>
      <c r="AM184" s="20" t="n">
        <v>85444200</v>
      </c>
      <c r="AN184" s="20" t="n"/>
      <c r="AO184" s="20" t="n"/>
      <c r="AP184" s="20" t="n"/>
      <c r="AQ184" s="20" t="n"/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</row>
    <row r="185" ht="19.5" customHeight="1" s="185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/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4">
        <f>IFERROR(V185*AE185,0)</f>
        <v/>
      </c>
      <c r="AI185" s="14">
        <f>IFERROR(V185*AF185,0)</f>
        <v/>
      </c>
      <c r="AJ185" s="14">
        <f>IFERROR(V185*AG185,0)</f>
        <v/>
      </c>
      <c r="AK185" s="13" t="n"/>
      <c r="AL185" s="13" t="n"/>
      <c r="AM185" s="20" t="n"/>
      <c r="AN185" s="20" t="n"/>
      <c r="AO185" s="20" t="n"/>
      <c r="AP185" s="20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</row>
    <row r="186" ht="19.5" customHeight="1" s="185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0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4">
        <f>IFERROR(V186*AE186,0)</f>
        <v/>
      </c>
      <c r="AI186" s="14">
        <f>IFERROR(V186*AF186,0)</f>
        <v/>
      </c>
      <c r="AJ186" s="14">
        <f>IFERROR(V186*AG186,0)</f>
        <v/>
      </c>
      <c r="AK186" s="13" t="inlineStr">
        <is>
          <t>NFe35250642661482000170550270000000221544054526</t>
        </is>
      </c>
      <c r="AL186" s="13" t="inlineStr">
        <is>
          <t>2025-06-18T13:22:28-03:00</t>
        </is>
      </c>
      <c r="AM186" s="20" t="n">
        <v>85444200</v>
      </c>
      <c r="AN186" s="20" t="n"/>
      <c r="AO186" s="20" t="n"/>
      <c r="AP186" s="20" t="n"/>
      <c r="AQ186" s="20" t="n"/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</row>
    <row r="187" ht="19.5" customHeight="1" s="185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/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4">
        <f>IFERROR(V187*AE187,0)</f>
        <v/>
      </c>
      <c r="AI187" s="14">
        <f>IFERROR(V187*AF187,0)</f>
        <v/>
      </c>
      <c r="AJ187" s="14">
        <f>IFERROR(V187*AG187,0)</f>
        <v/>
      </c>
      <c r="AK187" s="13" t="n"/>
      <c r="AL187" s="13" t="n"/>
      <c r="AM187" s="20" t="n"/>
      <c r="AN187" s="20" t="n"/>
      <c r="AO187" s="20" t="n"/>
      <c r="AP187" s="20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</row>
    <row r="188" ht="19.5" customHeight="1" s="185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17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4">
        <f>IFERROR(V188*AE188,0)</f>
        <v/>
      </c>
      <c r="AI188" s="14">
        <f>IFERROR(V188*AF188,0)</f>
        <v/>
      </c>
      <c r="AJ188" s="14">
        <f>IFERROR(V188*AG188,0)</f>
        <v/>
      </c>
      <c r="AK188" s="13" t="inlineStr">
        <is>
          <t>NFe35250642661482000170550270000000221544054526</t>
        </is>
      </c>
      <c r="AL188" s="13" t="inlineStr">
        <is>
          <t>2025-06-18T13:22:28-03:00</t>
        </is>
      </c>
      <c r="AM188" s="20" t="n">
        <v>85444200</v>
      </c>
      <c r="AN188" s="20" t="n"/>
      <c r="AO188" s="20" t="n"/>
      <c r="AP188" s="20" t="n"/>
      <c r="AQ188" s="20" t="n"/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</row>
    <row r="189" ht="19.5" customHeight="1" s="185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4">
        <f>IFERROR(V189*AE189,0)</f>
        <v/>
      </c>
      <c r="AI189" s="14">
        <f>IFERROR(V189*AF189,0)</f>
        <v/>
      </c>
      <c r="AJ189" s="14">
        <f>IFERROR(V189*AG189,0)</f>
        <v/>
      </c>
      <c r="AK189" s="13" t="n"/>
      <c r="AL189" s="13" t="n"/>
      <c r="AM189" s="20" t="n"/>
      <c r="AN189" s="20" t="n"/>
      <c r="AO189" s="20" t="n"/>
      <c r="AP189" s="20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</row>
    <row r="190" ht="19.5" customHeight="1" s="185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121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4">
        <f>IFERROR(V190*AE190,0)</f>
        <v/>
      </c>
      <c r="AI190" s="14">
        <f>IFERROR(V190*AF190,0)</f>
        <v/>
      </c>
      <c r="AJ190" s="14">
        <f>IFERROR(V190*AG190,0)</f>
        <v/>
      </c>
      <c r="AK190" s="154" t="inlineStr">
        <is>
          <t>NFe35251242661482000170550270000000271576206750</t>
        </is>
      </c>
      <c r="AL190" s="155" t="inlineStr">
        <is>
          <t>2025-12-08T07:00:00-03:00</t>
        </is>
      </c>
      <c r="AM190" s="20" t="n"/>
      <c r="AN190" s="20" t="n"/>
      <c r="AO190" s="20" t="n"/>
      <c r="AP190" s="20" t="n"/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</row>
    <row r="191" ht="19.5" customHeight="1" s="185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216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4">
        <f>IFERROR(V191*AE191,0)</f>
        <v/>
      </c>
      <c r="AI191" s="14">
        <f>IFERROR(V191*AF191,0)</f>
        <v/>
      </c>
      <c r="AJ191" s="14">
        <f>IFERROR(V191*AG191,0)</f>
        <v/>
      </c>
      <c r="AK191" s="154" t="inlineStr">
        <is>
          <t>NFe35251242661482000170550270000000271576206750</t>
        </is>
      </c>
      <c r="AL191" s="155" t="inlineStr">
        <is>
          <t>2025-12-08T07:00:00-03:00</t>
        </is>
      </c>
      <c r="AM191" s="20" t="n">
        <v>85444200</v>
      </c>
      <c r="AN191" s="20" t="n"/>
      <c r="AO191" s="20" t="n"/>
      <c r="AP191" s="20" t="n"/>
      <c r="AQ191" s="20" t="n"/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</row>
    <row r="192" ht="19.5" customHeight="1" s="185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300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4">
        <f>IFERROR(V192*AE192,0)</f>
        <v/>
      </c>
      <c r="AI192" s="14">
        <f>IFERROR(V192*AF192,0)</f>
        <v/>
      </c>
      <c r="AJ192" s="14">
        <f>IFERROR(V192*AG192,0)</f>
        <v/>
      </c>
      <c r="AK192" s="154" t="inlineStr">
        <is>
          <t>NFe35251242661482000170550270000000271576206750</t>
        </is>
      </c>
      <c r="AL192" s="155" t="inlineStr">
        <is>
          <t>2025-12-08T07:00:00-03:00</t>
        </is>
      </c>
      <c r="AM192" s="20" t="n"/>
      <c r="AN192" s="20" t="n"/>
      <c r="AO192" s="20" t="n"/>
      <c r="AP192" s="20" t="n"/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</row>
    <row r="193" ht="19.5" customHeight="1" s="185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/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4">
        <f>IFERROR(V193*AE193,0)</f>
        <v/>
      </c>
      <c r="AI193" s="14">
        <f>IFERROR(V193*AF193,0)</f>
        <v/>
      </c>
      <c r="AJ193" s="14">
        <f>IFERROR(V193*AG193,0)</f>
        <v/>
      </c>
      <c r="AK193" s="13" t="n"/>
      <c r="AL193" s="13" t="n"/>
      <c r="AM193" s="20" t="n"/>
      <c r="AN193" s="20" t="n"/>
      <c r="AO193" s="20" t="n"/>
      <c r="AP193" s="20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</row>
    <row r="194" ht="19.5" customHeight="1" s="185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>
        <v>0</v>
      </c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4">
        <f>IFERROR(V194*AE195,0)</f>
        <v/>
      </c>
      <c r="AI194" s="14">
        <f>IFERROR(V194*AF195,0)</f>
        <v/>
      </c>
      <c r="AJ194" s="14">
        <f>IFERROR(V194*AG195,0)</f>
        <v/>
      </c>
      <c r="AM194" s="20" t="n">
        <v>85444200</v>
      </c>
      <c r="AN194" s="20" t="n"/>
      <c r="AO194" s="20" t="n"/>
      <c r="AP194" s="20" t="n"/>
      <c r="AQ194" s="20" t="n"/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</row>
    <row r="195" ht="19.5" customHeight="1" s="185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70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4">
        <f>IFERROR(V195*AE195,0)</f>
        <v/>
      </c>
      <c r="AI195" s="14">
        <f>IFERROR(V195*AF195,0)</f>
        <v/>
      </c>
      <c r="AJ195" s="14">
        <f>IFERROR(V195*AG195,0)</f>
        <v/>
      </c>
      <c r="AK195" s="154" t="inlineStr">
        <is>
          <t>NFe35251242661482000170550270000000271576206750</t>
        </is>
      </c>
      <c r="AL195" s="155" t="inlineStr">
        <is>
          <t>2025-12-08T07:00:00-03:00</t>
        </is>
      </c>
      <c r="AM195" s="20" t="n"/>
      <c r="AN195" s="20" t="n"/>
      <c r="AO195" s="20" t="n"/>
      <c r="AP195" s="20" t="n"/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</row>
    <row r="196" ht="19.5" customHeight="1" s="185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18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4">
        <f>IFERROR(V196*AE196,0)</f>
        <v/>
      </c>
      <c r="AI196" s="14">
        <f>IFERROR(V196*AF196,0)</f>
        <v/>
      </c>
      <c r="AJ196" s="14">
        <f>IFERROR(V196*AG196,0)</f>
        <v/>
      </c>
      <c r="AK196" s="13" t="inlineStr">
        <is>
          <t>NFe35250642661482000170550270000000221544054526</t>
        </is>
      </c>
      <c r="AL196" s="13" t="inlineStr">
        <is>
          <t>2025-06-18T13:22:28-03:00</t>
        </is>
      </c>
      <c r="AM196" s="20" t="n">
        <v>85444200</v>
      </c>
      <c r="AN196" s="20" t="n"/>
      <c r="AO196" s="20" t="n"/>
      <c r="AP196" s="20" t="n"/>
      <c r="AQ196" s="20" t="n"/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</row>
    <row r="197" ht="19.5" customHeight="1" s="185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/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4">
        <f>IFERROR(V197*AE197,0)</f>
        <v/>
      </c>
      <c r="AI197" s="14">
        <f>IFERROR(V197*AF197,0)</f>
        <v/>
      </c>
      <c r="AJ197" s="14">
        <f>IFERROR(V197*AG197,0)</f>
        <v/>
      </c>
      <c r="AK197" s="13" t="n"/>
      <c r="AL197" s="13" t="n"/>
      <c r="AM197" s="20" t="n"/>
      <c r="AN197" s="20" t="n"/>
      <c r="AO197" s="20" t="n"/>
      <c r="AP197" s="20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</row>
    <row r="198" ht="19.5" customHeight="1" s="185">
      <c r="A198" s="87" t="n"/>
      <c r="B198" s="62" t="n"/>
      <c r="C198" s="62" t="n"/>
      <c r="D198" s="62" t="n"/>
      <c r="E198" s="38">
        <f>F198+I198</f>
        <v/>
      </c>
      <c r="F198" s="24" t="n"/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4">
        <f>IFERROR(V198*AE198,0)</f>
        <v/>
      </c>
      <c r="AI198" s="14">
        <f>IFERROR(V198*AF198,0)</f>
        <v/>
      </c>
      <c r="AJ198" s="14">
        <f>IFERROR(V198*AG198,0)</f>
        <v/>
      </c>
      <c r="AK198" s="13" t="n"/>
      <c r="AL198" s="13" t="n"/>
      <c r="AM198" s="20" t="n"/>
      <c r="AN198" s="20" t="n"/>
      <c r="AO198" s="20" t="n"/>
      <c r="AP198" s="20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</row>
    <row r="199" ht="19.5" customHeight="1" s="185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/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4">
        <f>IFERROR(V199*AE199,0)</f>
        <v/>
      </c>
      <c r="AI199" s="14">
        <f>IFERROR(V199*AF199,0)</f>
        <v/>
      </c>
      <c r="AJ199" s="14">
        <f>IFERROR(V199*AG199,0)</f>
        <v/>
      </c>
      <c r="AK199" s="13" t="n"/>
      <c r="AL199" s="13" t="n"/>
      <c r="AM199" s="20" t="n"/>
      <c r="AN199" s="20" t="n"/>
      <c r="AO199" s="20" t="n"/>
      <c r="AP199" s="20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</row>
    <row r="200" ht="19.5" customHeight="1" s="185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5000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4">
        <f>IFERROR(V200*AE200,0)</f>
        <v/>
      </c>
      <c r="AI200" s="14">
        <f>IFERROR(V200*AF200,0)</f>
        <v/>
      </c>
      <c r="AJ200" s="14">
        <f>IFERROR(V200*AG200,0)</f>
        <v/>
      </c>
      <c r="AK200" s="154" t="inlineStr">
        <is>
          <t>NFe35251242661482000170550270000000271576206750</t>
        </is>
      </c>
      <c r="AL200" s="155" t="inlineStr">
        <is>
          <t>2025-12-08T07:00:00-03:00</t>
        </is>
      </c>
      <c r="AM200" s="20" t="n"/>
      <c r="AN200" s="20" t="n"/>
      <c r="AO200" s="20" t="n"/>
      <c r="AP200" s="20" t="n"/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</row>
    <row r="201" ht="19.5" customHeight="1" s="185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5000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4">
        <f>IFERROR(V201*AE201,0)</f>
        <v/>
      </c>
      <c r="AI201" s="14">
        <f>IFERROR(V201*AF201,0)</f>
        <v/>
      </c>
      <c r="AJ201" s="14">
        <f>IFERROR(V201*AG201,0)</f>
        <v/>
      </c>
      <c r="AK201" s="154" t="inlineStr">
        <is>
          <t>NFe35251242661482000170550270000000271576206750</t>
        </is>
      </c>
      <c r="AL201" s="155" t="inlineStr">
        <is>
          <t>2025-12-08T07:00:00-03:00</t>
        </is>
      </c>
      <c r="AM201" s="20" t="n"/>
      <c r="AN201" s="20" t="n"/>
      <c r="AO201" s="20" t="n"/>
      <c r="AP201" s="20" t="n"/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</row>
    <row r="202" ht="19.5" customHeight="1" s="185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5000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4">
        <f>IFERROR(V202*AE202,0)</f>
        <v/>
      </c>
      <c r="AI202" s="14">
        <f>IFERROR(V202*AF202,0)</f>
        <v/>
      </c>
      <c r="AJ202" s="14">
        <f>IFERROR(V202*AG202,0)</f>
        <v/>
      </c>
      <c r="AK202" s="13" t="inlineStr">
        <is>
          <t>NFe35251242661482000170550270000000271576206750</t>
        </is>
      </c>
      <c r="AL202" s="152" t="n">
        <v>45999</v>
      </c>
      <c r="AM202" s="20" t="n">
        <v>39232190</v>
      </c>
      <c r="AN202" s="20" t="n"/>
      <c r="AO202" s="20" t="n"/>
      <c r="AP202" s="20" t="n"/>
      <c r="AQ202" s="20" t="n"/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</row>
    <row r="203" ht="19.5" customHeight="1" s="185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4">
        <f>IFERROR(V203*AE203,0)</f>
        <v/>
      </c>
      <c r="AI203" s="14">
        <f>IFERROR(V203*AF203,0)</f>
        <v/>
      </c>
      <c r="AJ203" s="14">
        <f>IFERROR(V203*AG203,0)</f>
        <v/>
      </c>
      <c r="AK203" s="13" t="inlineStr">
        <is>
          <t>NFe35251242661482000170550270000000271576206750</t>
        </is>
      </c>
      <c r="AL203" s="152" t="n">
        <v>45999</v>
      </c>
      <c r="AM203" s="20" t="n"/>
      <c r="AN203" s="20" t="n"/>
      <c r="AO203" s="20" t="n"/>
      <c r="AP203" s="20" t="n"/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</row>
    <row r="204" ht="19.5" customHeight="1" s="185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4">
        <f>IFERROR(V204*AE204,0)</f>
        <v/>
      </c>
      <c r="AI204" s="14">
        <f>IFERROR(V204*AF204,0)</f>
        <v/>
      </c>
      <c r="AJ204" s="14">
        <f>IFERROR(V204*AG204,0)</f>
        <v/>
      </c>
      <c r="AK204" s="13" t="inlineStr">
        <is>
          <t>NFe35251242661482000170550270000000271576206750</t>
        </is>
      </c>
      <c r="AL204" s="152" t="n">
        <v>45999</v>
      </c>
      <c r="AM204" s="20" t="n"/>
      <c r="AN204" s="20" t="n"/>
      <c r="AO204" s="20" t="n"/>
      <c r="AP204" s="20" t="n"/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</row>
    <row r="205" ht="19.5" customHeight="1" s="185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4">
        <f>IFERROR(V205*AE205,0)</f>
        <v/>
      </c>
      <c r="AI205" s="14">
        <f>IFERROR(V205*AF205,0)</f>
        <v/>
      </c>
      <c r="AJ205" s="14">
        <f>IFERROR(V205*AG205,0)</f>
        <v/>
      </c>
      <c r="AK205" s="13" t="inlineStr">
        <is>
          <t>NFe35251242661482000170550270000000271576206750</t>
        </is>
      </c>
      <c r="AL205" s="152" t="n">
        <v>45999</v>
      </c>
      <c r="AM205" s="20" t="n"/>
      <c r="AN205" s="20" t="n"/>
      <c r="AO205" s="20" t="n"/>
      <c r="AP205" s="20" t="n"/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</row>
    <row r="206" ht="19.5" customHeight="1" s="185">
      <c r="A206" s="89" t="n"/>
      <c r="B206" s="62" t="n"/>
      <c r="C206" s="62" t="n"/>
      <c r="D206" s="62" t="n"/>
      <c r="E206" s="38" t="n"/>
      <c r="F206" s="24" t="n"/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4" t="n"/>
      <c r="AI206" s="14" t="n"/>
      <c r="AJ206" s="14" t="n"/>
      <c r="AK206" s="13" t="n"/>
      <c r="AL206" s="152" t="n"/>
      <c r="AM206" s="20" t="n"/>
      <c r="AN206" s="20" t="n"/>
      <c r="AO206" s="20" t="n"/>
      <c r="AP206" s="20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</row>
    <row r="207" ht="19.5" customHeight="1" s="185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4">
        <f>IFERROR(V207*AE207,0)</f>
        <v/>
      </c>
      <c r="AI207" s="14">
        <f>IFERROR(V207*AF207,0)</f>
        <v/>
      </c>
      <c r="AJ207" s="14">
        <f>IFERROR(V207*AG207,0)</f>
        <v/>
      </c>
      <c r="AK207" s="13" t="inlineStr">
        <is>
          <t>NFe35251242661482000170550270000000271576206750</t>
        </is>
      </c>
      <c r="AL207" s="152" t="n">
        <v>45999</v>
      </c>
      <c r="AM207" s="20" t="n"/>
      <c r="AN207" s="20" t="n"/>
      <c r="AO207" s="20" t="n"/>
      <c r="AP207" s="20" t="n"/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</row>
    <row r="208" ht="19.5" customHeight="1" s="185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4">
        <f>IFERROR(V208*AE208,0)</f>
        <v/>
      </c>
      <c r="AI208" s="14">
        <f>IFERROR(V208*AF208,0)</f>
        <v/>
      </c>
      <c r="AJ208" s="14">
        <f>IFERROR(V208*AG208,0)</f>
        <v/>
      </c>
      <c r="AK208" s="13" t="inlineStr">
        <is>
          <t>NFe35251242661482000170550270000000271576206750</t>
        </is>
      </c>
      <c r="AL208" s="152" t="n">
        <v>45999</v>
      </c>
      <c r="AM208" s="20" t="n"/>
      <c r="AN208" s="20" t="n"/>
      <c r="AO208" s="20" t="n"/>
      <c r="AP208" s="20" t="n"/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</row>
    <row r="209" ht="19.5" customHeight="1" s="185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4">
        <f>IFERROR(V209*AE209,0)</f>
        <v/>
      </c>
      <c r="AI209" s="14">
        <f>IFERROR(V209*AF209,0)</f>
        <v/>
      </c>
      <c r="AJ209" s="14">
        <f>IFERROR(V209*AG209,0)</f>
        <v/>
      </c>
      <c r="AK209" s="13" t="inlineStr">
        <is>
          <t>NFe35251242661482000170550270000000271576206750</t>
        </is>
      </c>
      <c r="AL209" s="152" t="n">
        <v>45999</v>
      </c>
      <c r="AM209" s="20" t="n"/>
      <c r="AN209" s="20" t="n"/>
      <c r="AO209" s="20" t="n"/>
      <c r="AP209" s="20" t="n"/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</row>
    <row r="210" ht="19.5" customHeight="1" s="185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/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4">
        <f>IFERROR(V210*AE210,0)</f>
        <v/>
      </c>
      <c r="AI210" s="14">
        <f>IFERROR(V210*AF210,0)</f>
        <v/>
      </c>
      <c r="AJ210" s="14">
        <f>IFERROR(V210*AG210,0)</f>
        <v/>
      </c>
      <c r="AK210" s="13" t="n"/>
      <c r="AL210" s="13" t="n"/>
      <c r="AM210" s="20" t="n"/>
      <c r="AN210" s="20" t="n"/>
      <c r="AO210" s="20" t="n"/>
      <c r="AP210" s="20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</row>
    <row r="211" ht="19.5" customHeight="1" s="185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/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4">
        <f>IFERROR(V211*AE211,0)</f>
        <v/>
      </c>
      <c r="AI211" s="14">
        <f>IFERROR(V211*AF211,0)</f>
        <v/>
      </c>
      <c r="AJ211" s="14">
        <f>IFERROR(V211*AG211,0)</f>
        <v/>
      </c>
      <c r="AK211" s="13" t="n"/>
      <c r="AL211" s="13" t="n"/>
      <c r="AM211" s="20" t="n"/>
      <c r="AN211" s="20" t="n"/>
      <c r="AO211" s="20" t="n"/>
      <c r="AP211" s="20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</row>
    <row r="212" ht="19.5" customHeight="1" s="185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/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4">
        <f>IFERROR(V212*AE212,0)</f>
        <v/>
      </c>
      <c r="AI212" s="14">
        <f>IFERROR(V212*AF212,0)</f>
        <v/>
      </c>
      <c r="AJ212" s="14">
        <f>IFERROR(V212*AG212,0)</f>
        <v/>
      </c>
      <c r="AK212" s="13" t="n"/>
      <c r="AL212" s="13" t="n"/>
      <c r="AM212" s="20" t="n"/>
      <c r="AN212" s="20" t="n"/>
      <c r="AO212" s="20" t="n"/>
      <c r="AP212" s="20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</row>
    <row r="213" ht="19.5" customHeight="1" s="185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-3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4">
        <f>IFERROR(V213*AE213,0)</f>
        <v/>
      </c>
      <c r="AI213" s="14">
        <f>IFERROR(V213*AF213,0)</f>
        <v/>
      </c>
      <c r="AJ213" s="14">
        <f>IFERROR(V213*AG213,0)</f>
        <v/>
      </c>
      <c r="AK213" s="13" t="n"/>
      <c r="AL213" s="13" t="n"/>
      <c r="AM213" s="20" t="n"/>
      <c r="AN213" s="20" t="n"/>
      <c r="AO213" s="20" t="n"/>
      <c r="AP213" s="20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</row>
    <row r="214" ht="19.5" customHeight="1" s="185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4">
        <f>IFERROR(V214*AE214,0)</f>
        <v/>
      </c>
      <c r="AI214" s="14">
        <f>IFERROR(V214*AF214,0)</f>
        <v/>
      </c>
      <c r="AJ214" s="14">
        <f>IFERROR(V214*AG214,0)</f>
        <v/>
      </c>
      <c r="AK214" s="43" t="inlineStr">
        <is>
          <t>NFe35250515323240000102550010000174531220429210</t>
        </is>
      </c>
      <c r="AL214" s="13" t="n"/>
      <c r="AM214" s="20" t="n">
        <v>85444200</v>
      </c>
      <c r="AN214" s="20" t="n"/>
      <c r="AO214" s="20" t="n"/>
      <c r="AP214" s="20" t="n"/>
      <c r="AQ214" s="20" t="n"/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</row>
    <row r="215" ht="19.5" customHeight="1" s="185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51225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4">
        <f>IFERROR(V215*AE215,0)</f>
        <v/>
      </c>
      <c r="AI215" s="14">
        <f>IFERROR(V215*AF215,0)</f>
        <v/>
      </c>
      <c r="AJ215" s="14">
        <f>IFERROR(V215*AG215,0)</f>
        <v/>
      </c>
      <c r="AK215" s="154" t="inlineStr">
        <is>
          <t>NFe35251242661482000170550270000000271576206750</t>
        </is>
      </c>
      <c r="AL215" s="155" t="inlineStr">
        <is>
          <t>2025-12-08T07:00:00-03:00</t>
        </is>
      </c>
      <c r="AM215" s="20" t="n">
        <v>39269090</v>
      </c>
      <c r="AN215" s="20" t="n"/>
      <c r="AO215" s="20" t="n"/>
      <c r="AP215" s="20" t="n"/>
      <c r="AQ215" s="20" t="n"/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</row>
    <row r="216" ht="19.5" customHeight="1" s="185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4">
        <f>IFERROR(V216*AE216,0)</f>
        <v/>
      </c>
      <c r="AI216" s="14">
        <f>IFERROR(V216*AF216,0)</f>
        <v/>
      </c>
      <c r="AJ216" s="14">
        <f>IFERROR(V216*AG216,0)</f>
        <v/>
      </c>
      <c r="AK216" s="154" t="inlineStr">
        <is>
          <t>NFe35251242661482000170550270000000271576206750</t>
        </is>
      </c>
      <c r="AL216" s="155" t="inlineStr">
        <is>
          <t>2025-12-08T07:00:00-03:00</t>
        </is>
      </c>
      <c r="AM216" s="20" t="n"/>
      <c r="AN216" s="20" t="n"/>
      <c r="AO216" s="20" t="n"/>
      <c r="AP216" s="20" t="n"/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</row>
    <row r="217" ht="19.5" customHeight="1" s="185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/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4">
        <f>IFERROR(V217*AE217,0)</f>
        <v/>
      </c>
      <c r="AI217" s="14">
        <f>IFERROR(V217*AF217,0)</f>
        <v/>
      </c>
      <c r="AJ217" s="14">
        <f>IFERROR(V217*AG217,0)</f>
        <v/>
      </c>
      <c r="AK217" s="154" t="inlineStr">
        <is>
          <t>NFe35251242661482000170550270000000271576206750</t>
        </is>
      </c>
      <c r="AL217" s="155" t="inlineStr">
        <is>
          <t>2025-12-08T07:00:00-03:00</t>
        </is>
      </c>
      <c r="AM217" s="20" t="n"/>
      <c r="AN217" s="20" t="n"/>
      <c r="AO217" s="20" t="n"/>
      <c r="AP217" s="20" t="n"/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</row>
    <row r="218" ht="19.5" customHeight="1" s="185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4">
        <f>IFERROR(V218*AE218,0)</f>
        <v/>
      </c>
      <c r="AI218" s="14">
        <f>IFERROR(V218*AF218,0)</f>
        <v/>
      </c>
      <c r="AJ218" s="14">
        <f>IFERROR(V218*AG218,0)</f>
        <v/>
      </c>
      <c r="AK218" s="154" t="inlineStr">
        <is>
          <t>NFe35251242661482000170550270000000271576206750</t>
        </is>
      </c>
      <c r="AL218" s="155" t="inlineStr">
        <is>
          <t>2025-12-08T07:00:00-03:00</t>
        </is>
      </c>
      <c r="AM218" s="20" t="n"/>
      <c r="AN218" s="20" t="n"/>
      <c r="AO218" s="20" t="n"/>
      <c r="AP218" s="20" t="n"/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</row>
    <row r="219" ht="19.5" customHeight="1" s="185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/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4">
        <f>IFERROR(V219*AE219,0)</f>
        <v/>
      </c>
      <c r="AI219" s="14">
        <f>IFERROR(V219*AF219,0)</f>
        <v/>
      </c>
      <c r="AJ219" s="14">
        <f>IFERROR(V219*AG219,0)</f>
        <v/>
      </c>
      <c r="AK219" s="13" t="n"/>
      <c r="AL219" s="13" t="n"/>
      <c r="AM219" s="20" t="n"/>
      <c r="AN219" s="20" t="n"/>
      <c r="AO219" s="20" t="n"/>
      <c r="AP219" s="20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</row>
    <row r="220" ht="19.5" customHeight="1" s="185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4">
        <f>IFERROR(V220*AE220,0)</f>
        <v/>
      </c>
      <c r="AI220" s="14">
        <f>IFERROR(V220*AF220,0)</f>
        <v/>
      </c>
      <c r="AJ220" s="14">
        <f>IFERROR(V220*AG220,0)</f>
        <v/>
      </c>
      <c r="AK220" s="43" t="inlineStr">
        <is>
          <t>NFe35250142661482000170550270000000191770361295</t>
        </is>
      </c>
      <c r="AL220" s="13" t="inlineStr">
        <is>
          <t>2025-01-08T07:00:00-03:00</t>
        </is>
      </c>
      <c r="AM220" s="20" t="n"/>
      <c r="AN220" s="20" t="n"/>
      <c r="AO220" s="20" t="n"/>
      <c r="AP220" s="20" t="n"/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</row>
    <row r="221" ht="19.5" customHeight="1" s="185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/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4">
        <f>IFERROR(V221*AE221,0)</f>
        <v/>
      </c>
      <c r="AI221" s="14">
        <f>IFERROR(V221*AF221,0)</f>
        <v/>
      </c>
      <c r="AJ221" s="14">
        <f>IFERROR(V221*AG221,0)</f>
        <v/>
      </c>
      <c r="AK221" s="13" t="n"/>
      <c r="AL221" s="13" t="n"/>
      <c r="AM221" s="20" t="n"/>
      <c r="AN221" s="20" t="n"/>
      <c r="AO221" s="20" t="n"/>
      <c r="AP221" s="20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</row>
    <row r="222" ht="19.5" customHeight="1" s="185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/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4">
        <f>IFERROR(V222*AE222,0)</f>
        <v/>
      </c>
      <c r="AI222" s="14">
        <f>IFERROR(V222*AF222,0)</f>
        <v/>
      </c>
      <c r="AJ222" s="14">
        <f>IFERROR(V222*AG222,0)</f>
        <v/>
      </c>
      <c r="AK222" s="13" t="n"/>
      <c r="AL222" s="13" t="n"/>
      <c r="AM222" s="20" t="n"/>
      <c r="AN222" s="20" t="n"/>
      <c r="AO222" s="20" t="n"/>
      <c r="AP222" s="20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</row>
    <row r="223" ht="19.5" customHeight="1" s="185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/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4">
        <f>IFERROR(V223*AE223,0)</f>
        <v/>
      </c>
      <c r="AI223" s="14">
        <f>IFERROR(V223*AF223,0)</f>
        <v/>
      </c>
      <c r="AJ223" s="14">
        <f>IFERROR(V223*AG223,0)</f>
        <v/>
      </c>
      <c r="AK223" s="13" t="n"/>
      <c r="AL223" s="13" t="n"/>
      <c r="AM223" s="20" t="n"/>
      <c r="AN223" s="20" t="n"/>
      <c r="AO223" s="20" t="n"/>
      <c r="AP223" s="20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</row>
    <row r="224" ht="19.5" customHeight="1" s="185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4">
        <f>IFERROR(V224*AE224,0)</f>
        <v/>
      </c>
      <c r="AI224" s="14">
        <f>IFERROR(V224*AF224,0)</f>
        <v/>
      </c>
      <c r="AJ224" s="14">
        <f>IFERROR(V224*AG224,0)</f>
        <v/>
      </c>
      <c r="AK224" s="13" t="n"/>
      <c r="AL224" s="13" t="n"/>
      <c r="AM224" s="20" t="n"/>
      <c r="AN224" s="20" t="n"/>
      <c r="AO224" s="20" t="n"/>
      <c r="AP224" s="20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</row>
    <row r="225" ht="19.5" customHeight="1" s="185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/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4">
        <f>IFERROR(V225*AE225,0)</f>
        <v/>
      </c>
      <c r="AI225" s="14">
        <f>IFERROR(V225*AF225,0)</f>
        <v/>
      </c>
      <c r="AJ225" s="14">
        <f>IFERROR(V225*AG225,0)</f>
        <v/>
      </c>
      <c r="AK225" s="13" t="n"/>
      <c r="AL225" s="13" t="n"/>
      <c r="AM225" s="20" t="n"/>
      <c r="AN225" s="20" t="n"/>
      <c r="AO225" s="20" t="n"/>
      <c r="AP225" s="20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</row>
    <row r="226" ht="19.5" customHeight="1" s="185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/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4">
        <f>IFERROR(V226*AE226,0)</f>
        <v/>
      </c>
      <c r="AI226" s="14">
        <f>IFERROR(V226*AF226,0)</f>
        <v/>
      </c>
      <c r="AJ226" s="14">
        <f>IFERROR(V226*AG226,0)</f>
        <v/>
      </c>
      <c r="AK226" s="13" t="n"/>
      <c r="AL226" s="13" t="n"/>
      <c r="AM226" s="20" t="n"/>
      <c r="AN226" s="20" t="n"/>
      <c r="AO226" s="20" t="n"/>
      <c r="AP226" s="20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</row>
    <row r="227" ht="19.5" customHeight="1" s="185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/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4">
        <f>IFERROR(V227*AE227,0)</f>
        <v/>
      </c>
      <c r="AI227" s="14">
        <f>IFERROR(V227*AF227,0)</f>
        <v/>
      </c>
      <c r="AJ227" s="14">
        <f>IFERROR(V227*AG227,0)</f>
        <v/>
      </c>
      <c r="AK227" s="13" t="n"/>
      <c r="AL227" s="13" t="n"/>
      <c r="AM227" s="20" t="n"/>
      <c r="AN227" s="20" t="n"/>
      <c r="AO227" s="20" t="n"/>
      <c r="AP227" s="20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</row>
    <row r="228" ht="19.5" customHeight="1" s="185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/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4">
        <f>IFERROR(V228*AE228,0)</f>
        <v/>
      </c>
      <c r="AI228" s="14">
        <f>IFERROR(V228*AF228,0)</f>
        <v/>
      </c>
      <c r="AJ228" s="14">
        <f>IFERROR(V228*AG228,0)</f>
        <v/>
      </c>
      <c r="AK228" s="13" t="n"/>
      <c r="AL228" s="13" t="n"/>
      <c r="AM228" s="20" t="n"/>
      <c r="AN228" s="20" t="n"/>
      <c r="AO228" s="20" t="n"/>
      <c r="AP228" s="20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</row>
    <row r="229" ht="19.5" customHeight="1" s="185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/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4">
        <f>IFERROR(V229*AE229,0)</f>
        <v/>
      </c>
      <c r="AI229" s="14">
        <f>IFERROR(V229*AF229,0)</f>
        <v/>
      </c>
      <c r="AJ229" s="14">
        <f>IFERROR(V229*AG229,0)</f>
        <v/>
      </c>
      <c r="AK229" s="13" t="n"/>
      <c r="AL229" s="13" t="n"/>
      <c r="AM229" s="20" t="n"/>
      <c r="AN229" s="20" t="n"/>
      <c r="AO229" s="20" t="n"/>
      <c r="AP229" s="20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</row>
    <row r="230" ht="19.5" customHeight="1" s="185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/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4">
        <f>IFERROR(V230*AE230,0)</f>
        <v/>
      </c>
      <c r="AI230" s="14">
        <f>IFERROR(V230*AF230,0)</f>
        <v/>
      </c>
      <c r="AJ230" s="14">
        <f>IFERROR(V230*AG230,0)</f>
        <v/>
      </c>
      <c r="AK230" s="13" t="n"/>
      <c r="AL230" s="13" t="n"/>
      <c r="AM230" s="20" t="n"/>
      <c r="AN230" s="20" t="n"/>
      <c r="AO230" s="20" t="n"/>
      <c r="AP230" s="20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</row>
    <row r="231" ht="19.5" customHeight="1" s="185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/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4">
        <f>IFERROR(V231*AE231,0)</f>
        <v/>
      </c>
      <c r="AI231" s="14">
        <f>IFERROR(V231*AF231,0)</f>
        <v/>
      </c>
      <c r="AJ231" s="14">
        <f>IFERROR(V231*AG231,0)</f>
        <v/>
      </c>
      <c r="AK231" s="13" t="n"/>
      <c r="AL231" s="13" t="n"/>
      <c r="AM231" s="20" t="n"/>
      <c r="AN231" s="20" t="n"/>
      <c r="AO231" s="20" t="n"/>
      <c r="AP231" s="20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</row>
    <row r="232" ht="19.5" customHeight="1" s="185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75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4">
        <f>IFERROR(V232*AE232,0)</f>
        <v/>
      </c>
      <c r="AI232" s="14">
        <f>IFERROR(V232*AF232,0)</f>
        <v/>
      </c>
      <c r="AJ232" s="14">
        <f>IFERROR(V232*AG232,0)</f>
        <v/>
      </c>
      <c r="AK232" s="154" t="inlineStr">
        <is>
          <t>NFe35251242661482000170550270000000271576206750</t>
        </is>
      </c>
      <c r="AL232" s="155" t="inlineStr">
        <is>
          <t>2025-12-08T07:00:00-03:00</t>
        </is>
      </c>
      <c r="AM232" s="20" t="n">
        <v>85444900</v>
      </c>
      <c r="AN232" s="20" t="n"/>
      <c r="AO232" s="20" t="n"/>
      <c r="AP232" s="20" t="n"/>
      <c r="AQ232" s="20" t="n"/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</row>
    <row r="233" ht="19.5" customHeight="1" s="185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32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4">
        <f>IFERROR(V233*AE233,0)</f>
        <v/>
      </c>
      <c r="AI233" s="14">
        <f>IFERROR(V233*AF233,0)</f>
        <v/>
      </c>
      <c r="AJ233" s="14">
        <f>IFERROR(V233*AG233,0)</f>
        <v/>
      </c>
      <c r="AK233" s="154" t="inlineStr">
        <is>
          <t>NFe35251242661482000170550270000000271576206750</t>
        </is>
      </c>
      <c r="AL233" s="155" t="inlineStr">
        <is>
          <t>2025-12-08T07:00:00-03:00</t>
        </is>
      </c>
      <c r="AM233" s="20" t="n">
        <v>85444900</v>
      </c>
      <c r="AN233" s="20" t="n"/>
      <c r="AO233" s="20" t="n"/>
      <c r="AP233" s="20" t="n"/>
      <c r="AQ233" s="20" t="n"/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</row>
    <row r="234" ht="19.5" customFormat="1" customHeight="1" s="154"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</row>
    <row r="235" ht="19.5" customHeight="1" s="185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4">
        <f>IFERROR(V235*AE235,0)</f>
        <v/>
      </c>
      <c r="AI235" s="14">
        <f>IFERROR(V235*AF235,0)</f>
        <v/>
      </c>
      <c r="AJ235" s="14">
        <f>IFERROR(V235*AG235,0)</f>
        <v/>
      </c>
      <c r="AK235" s="154" t="inlineStr">
        <is>
          <t>NFe35251242661482000170550270000000271576206750</t>
        </is>
      </c>
      <c r="AL235" s="13" t="n"/>
      <c r="AM235" s="20" t="n"/>
      <c r="AN235" s="20" t="n"/>
      <c r="AO235" s="20" t="n"/>
      <c r="AP235" s="20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</row>
    <row r="236" ht="19.5" customHeight="1" s="185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335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4">
        <f>IFERROR(V236*AE236,0)</f>
        <v/>
      </c>
      <c r="AI236" s="14">
        <f>IFERROR(V236*AF236,0)</f>
        <v/>
      </c>
      <c r="AJ236" s="14">
        <f>IFERROR(V236*AG236,0)</f>
        <v/>
      </c>
      <c r="AK236" s="154" t="inlineStr">
        <is>
          <t>NFe35251242661482000170550270000000271576206750</t>
        </is>
      </c>
      <c r="AL236" s="155" t="inlineStr">
        <is>
          <t>2025-12-08T07:00:00-03:00</t>
        </is>
      </c>
      <c r="AM236" s="20" t="n"/>
      <c r="AN236" s="20" t="n"/>
      <c r="AO236" s="20" t="n"/>
      <c r="AP236" s="20" t="n"/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</row>
    <row r="237" ht="19.5" customHeight="1" s="185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726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4">
        <f>IFERROR(V237*AE237,0)</f>
        <v/>
      </c>
      <c r="AI237" s="14">
        <f>IFERROR(V237*AF237,0)</f>
        <v/>
      </c>
      <c r="AJ237" s="14">
        <f>IFERROR(V237*AG237,0)</f>
        <v/>
      </c>
      <c r="AK237" s="154" t="inlineStr">
        <is>
          <t>NFe35251242661482000170550270000000271576206750</t>
        </is>
      </c>
      <c r="AL237" s="155" t="inlineStr">
        <is>
          <t>2025-12-08T07:00:00-03:00</t>
        </is>
      </c>
      <c r="AM237" s="20" t="n"/>
      <c r="AN237" s="20" t="n"/>
      <c r="AO237" s="20" t="n"/>
      <c r="AP237" s="20" t="n"/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</row>
    <row r="238" ht="19.5" customHeight="1" s="185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4">
        <f>IFERROR(V238*AE238,0)</f>
        <v/>
      </c>
      <c r="AI238" s="14">
        <f>IFERROR(V238*AF238,0)</f>
        <v/>
      </c>
      <c r="AJ238" s="14">
        <f>IFERROR(V238*AG238,0)</f>
        <v/>
      </c>
      <c r="AK238" s="154" t="inlineStr">
        <is>
          <t>NFe35251242661482000170550270000000271576206750</t>
        </is>
      </c>
      <c r="AL238" s="155" t="inlineStr">
        <is>
          <t>2025-12-08T07:00:00-03:00</t>
        </is>
      </c>
      <c r="AM238" s="20" t="n"/>
      <c r="AN238" s="20" t="n"/>
      <c r="AO238" s="20" t="n"/>
      <c r="AP238" s="20" t="n"/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</row>
    <row r="239" ht="19.5" customHeight="1" s="185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4">
        <f>IFERROR(V239*AE239,0)</f>
        <v/>
      </c>
      <c r="AI239" s="14">
        <f>IFERROR(V239*AF239,0)</f>
        <v/>
      </c>
      <c r="AJ239" s="14">
        <f>IFERROR(V239*AG239,0)</f>
        <v/>
      </c>
      <c r="AK239" s="13" t="n"/>
      <c r="AL239" s="13" t="n"/>
      <c r="AM239" s="20" t="n"/>
      <c r="AN239" s="20" t="n"/>
      <c r="AO239" s="20" t="n"/>
      <c r="AP239" s="20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</row>
    <row r="240" ht="19.5" customHeight="1" s="185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4">
        <f>IFERROR(V240*AE240,0)</f>
        <v/>
      </c>
      <c r="AI240" s="14">
        <f>IFERROR(V240*AF240,0)</f>
        <v/>
      </c>
      <c r="AJ240" s="14">
        <f>IFERROR(V240*AG240,0)</f>
        <v/>
      </c>
      <c r="AK240" s="13" t="n"/>
      <c r="AL240" s="13" t="n"/>
      <c r="AM240" s="20" t="n"/>
      <c r="AN240" s="20" t="n"/>
      <c r="AO240" s="20" t="n"/>
      <c r="AP240" s="20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</row>
    <row r="241" ht="19.5" customHeight="1" s="185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/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4">
        <f>IFERROR(V241*AE241,0)</f>
        <v/>
      </c>
      <c r="AI241" s="14">
        <f>IFERROR(V241*AF241,0)</f>
        <v/>
      </c>
      <c r="AJ241" s="14">
        <f>IFERROR(V241*AG241,0)</f>
        <v/>
      </c>
      <c r="AK241" s="13" t="n"/>
      <c r="AL241" s="13" t="n"/>
      <c r="AM241" s="20" t="n"/>
      <c r="AN241" s="20" t="n"/>
      <c r="AO241" s="20" t="n"/>
      <c r="AP241" s="20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</row>
    <row r="242" ht="19.5" customHeight="1" s="185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4">
        <f>IFERROR(V242*AE242,0)</f>
        <v/>
      </c>
      <c r="AI242" s="14">
        <f>IFERROR(V242*AF242,0)</f>
        <v/>
      </c>
      <c r="AJ242" s="14">
        <f>IFERROR(V242*AG242,0)</f>
        <v/>
      </c>
      <c r="AK242" s="13" t="inlineStr">
        <is>
          <t>NFe35211242661482000170550100000000011061721480</t>
        </is>
      </c>
      <c r="AL242" s="13" t="n"/>
      <c r="AM242" s="20" t="n"/>
      <c r="AN242" s="20" t="n"/>
      <c r="AO242" s="20" t="n"/>
      <c r="AP242" s="20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</row>
    <row r="243" ht="19.5" customHeight="1" s="185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4">
        <f>IFERROR(V243*AE243,0)</f>
        <v/>
      </c>
      <c r="AI243" s="14">
        <f>IFERROR(V243*AF243,0)</f>
        <v/>
      </c>
      <c r="AJ243" s="14">
        <f>IFERROR(V243*AG243,0)</f>
        <v/>
      </c>
      <c r="AK243" s="13" t="inlineStr">
        <is>
          <t>NFe35211242661482000170550100000000011061721480</t>
        </is>
      </c>
      <c r="AL243" s="13" t="n"/>
      <c r="AM243" s="20" t="n"/>
      <c r="AN243" s="20" t="n"/>
      <c r="AO243" s="20" t="n"/>
      <c r="AP243" s="20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</row>
    <row r="244" ht="19.5" customHeight="1" s="185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17</v>
      </c>
      <c r="G244" s="13" t="n">
        <v>4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4">
        <f>IFERROR(V244*AE244,0)</f>
        <v/>
      </c>
      <c r="AI244" s="14">
        <f>IFERROR(V244*AF244,0)</f>
        <v/>
      </c>
      <c r="AJ244" s="14">
        <f>IFERROR(V244*AG244,0)</f>
        <v/>
      </c>
      <c r="AK244" s="13" t="inlineStr">
        <is>
          <t>NFe35231142661482000170550370000000351441320180</t>
        </is>
      </c>
      <c r="AL244" s="13" t="n"/>
      <c r="AM244" s="20" t="n"/>
      <c r="AN244" s="20" t="n"/>
      <c r="AO244" s="20" t="n"/>
      <c r="AP244" s="20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</row>
    <row r="245" ht="19.5" customHeight="1" s="185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4">
        <f>IFERROR(V245*AE245,0)</f>
        <v/>
      </c>
      <c r="AI245" s="14">
        <f>IFERROR(V245*AF245,0)</f>
        <v/>
      </c>
      <c r="AJ245" s="14">
        <f>IFERROR(V245*AG245,0)</f>
        <v/>
      </c>
      <c r="AK245" s="96" t="inlineStr">
        <is>
          <t>NFe3522 0542 6614 8200 0170 5500 4000 0000 0812 7508 7066</t>
        </is>
      </c>
      <c r="AL245" s="13" t="n"/>
      <c r="AM245" s="20" t="n"/>
      <c r="AN245" s="20" t="n"/>
      <c r="AO245" s="20" t="n"/>
      <c r="AP245" s="20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</row>
    <row r="246" ht="19.5" customHeight="1" s="185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/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4">
        <f>IFERROR(V246*AE246,0)</f>
        <v/>
      </c>
      <c r="AI246" s="14">
        <f>IFERROR(V246*AF246,0)</f>
        <v/>
      </c>
      <c r="AJ246" s="14">
        <f>IFERROR(V246*AG246,0)</f>
        <v/>
      </c>
      <c r="AK246" s="13" t="n"/>
      <c r="AL246" s="13" t="n"/>
      <c r="AM246" s="20" t="n"/>
      <c r="AN246" s="20" t="n"/>
      <c r="AO246" s="20" t="n"/>
      <c r="AP246" s="20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</row>
    <row r="247" ht="19.5" customHeight="1" s="185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/>
      <c r="G247" s="13" t="n"/>
      <c r="H247" s="25" t="n"/>
      <c r="I247" s="26">
        <f>G247*H247</f>
        <v/>
      </c>
      <c r="J247" s="27" t="n"/>
      <c r="K247" s="28" t="n"/>
      <c r="L247" s="40" t="n"/>
      <c r="M247" s="41" t="n"/>
      <c r="N247" s="30">
        <f>IF(K247="","",VLOOKUP(K247,'Inventário+Enviado+pela+Amazon+'!$C$1:$G$536,5,0))</f>
        <v/>
      </c>
      <c r="O247" s="31">
        <f>IF(M247="","",VLOOKUP(M247,'Estoque FULL '!$A:$D,3,0))</f>
        <v/>
      </c>
      <c r="P247" s="40" t="n"/>
      <c r="Q247" s="40" t="n"/>
      <c r="R247" s="40" t="n"/>
      <c r="S247" s="32">
        <f>IFERROR(IF(M247&lt;&gt;"",VLOOKUP(M247,'Estoque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4">
        <f>IFERROR(V247*AE247,0)</f>
        <v/>
      </c>
      <c r="AI247" s="14">
        <f>IFERROR(V247*AF247,0)</f>
        <v/>
      </c>
      <c r="AJ247" s="14">
        <f>IFERROR(V247*AG247,0)</f>
        <v/>
      </c>
      <c r="AK247" s="13" t="n"/>
      <c r="AL247" s="13" t="n"/>
      <c r="AM247" s="20" t="n"/>
      <c r="AN247" s="20" t="n"/>
      <c r="AO247" s="20" t="n"/>
      <c r="AP247" s="20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</row>
    <row r="248" ht="19.5" customHeight="1" s="185">
      <c r="A248" s="98" t="inlineStr">
        <is>
          <t>Hub 9 em 1</t>
        </is>
      </c>
      <c r="B248" s="44" t="n"/>
      <c r="C248" s="44" t="n"/>
      <c r="D248" s="44" t="n"/>
      <c r="E248" s="38">
        <f>F248+I248</f>
        <v/>
      </c>
      <c r="F248" s="24" t="n"/>
      <c r="G248" s="13" t="n"/>
      <c r="H248" s="25" t="n"/>
      <c r="I248" s="26">
        <f>G248*H248</f>
        <v/>
      </c>
      <c r="J248" s="27" t="n"/>
      <c r="K248" s="28" t="inlineStr">
        <is>
          <t>B0CDB1CRM9</t>
        </is>
      </c>
      <c r="L248" s="40" t="n">
        <v>7898722574366</v>
      </c>
      <c r="M248" s="41" t="inlineStr">
        <is>
          <t>MLB3861296412</t>
        </is>
      </c>
      <c r="N248" s="30">
        <f>IF(K248="","",VLOOKUP(K248,'Inventário+Enviado+pela+Amazon+'!$C$1:$G$536,5,0))</f>
        <v/>
      </c>
      <c r="O248" s="31">
        <f>IF(M248="","",VLOOKUP(M248,'Estoque FULL '!$A:$D,3,0))</f>
        <v/>
      </c>
      <c r="P248" s="40" t="n"/>
      <c r="Q248" s="40" t="n"/>
      <c r="R248" s="40" t="n"/>
      <c r="S248" s="32">
        <f>IFERROR(IF(M248&lt;&gt;"",VLOOKUP(M248,'Estoque FULL '!$A:$D,4,0),0),0)</f>
        <v/>
      </c>
      <c r="T248" s="33">
        <f>IFERROR(VLOOKUP(K248,'Inventário+Enviado+pela+Amazon+'!$C$1:$F$510,4,0),0)</f>
        <v/>
      </c>
      <c r="U248" s="34" t="n"/>
      <c r="V248" s="42">
        <f>I248+F248+S248+T248+U248</f>
        <v/>
      </c>
      <c r="W248" s="13">
        <f>V248*X248</f>
        <v/>
      </c>
      <c r="X248" s="13" t="n">
        <v>37.74</v>
      </c>
      <c r="Y248" s="13" t="n">
        <v>6.6772</v>
      </c>
      <c r="Z248" s="13">
        <f>V248*Y248</f>
        <v/>
      </c>
      <c r="AA248" s="13" t="n"/>
      <c r="AB248" s="13" t="n"/>
      <c r="AC248" s="13">
        <f>IF(S248="#N/D","ERRO","")</f>
        <v/>
      </c>
      <c r="AD248" s="13" t="n"/>
      <c r="AE248" s="47" t="n">
        <v>80.77450000000002</v>
      </c>
      <c r="AF248" s="13" t="n">
        <v>14.5394</v>
      </c>
      <c r="AG248" s="14" t="n"/>
      <c r="AH248" s="14">
        <f>IFERROR(V248*AE248,0)</f>
        <v/>
      </c>
      <c r="AI248" s="14">
        <f>IFERROR(V248*AF248,0)</f>
        <v/>
      </c>
      <c r="AJ248" s="14">
        <f>IFERROR(V248*AG248,0)</f>
        <v/>
      </c>
      <c r="AK248" s="13" t="n"/>
      <c r="AL248" s="13" t="n"/>
      <c r="AM248" s="20" t="n"/>
      <c r="AN248" s="20" t="n"/>
      <c r="AO248" s="20" t="n"/>
      <c r="AP248" s="20" t="n"/>
      <c r="AQ248" s="20" t="n"/>
      <c r="AR248" s="20" t="n"/>
      <c r="AS248" s="20" t="n"/>
      <c r="AT248" s="20" t="n"/>
      <c r="AU248" s="20" t="n"/>
      <c r="AV248" s="20" t="n"/>
      <c r="AW248" s="20" t="n"/>
      <c r="AX248" s="20" t="n"/>
      <c r="AY248" s="20" t="n"/>
      <c r="AZ248" s="20" t="n"/>
      <c r="BA248" s="20" t="n"/>
      <c r="BB248" s="20" t="n"/>
      <c r="BC248" s="20" t="n"/>
      <c r="BD248" s="20" t="n"/>
      <c r="BE248" s="20" t="n"/>
      <c r="BF248" s="20" t="n"/>
    </row>
    <row r="249" ht="19.5" customHeight="1" s="185">
      <c r="A249" s="84" t="inlineStr">
        <is>
          <t>Hub 7 em 1 Caixa Preta</t>
        </is>
      </c>
      <c r="B249" s="44" t="n"/>
      <c r="C249" s="44" t="n"/>
      <c r="D249" s="44" t="n"/>
      <c r="E249" s="38">
        <f>F249+I249</f>
        <v/>
      </c>
      <c r="F249" s="51" t="n">
        <v>52</v>
      </c>
      <c r="G249" s="13" t="n">
        <v>7</v>
      </c>
      <c r="H249" s="25" t="n">
        <v>100</v>
      </c>
      <c r="I249" s="26">
        <f>G249*H249</f>
        <v/>
      </c>
      <c r="J249" s="45" t="inlineStr">
        <is>
          <t>EST-01-CMP-002 SLC</t>
        </is>
      </c>
      <c r="K249" s="28" t="inlineStr">
        <is>
          <t>B0CSB4X12W</t>
        </is>
      </c>
      <c r="L249" s="40" t="n">
        <v>7898722574731</v>
      </c>
      <c r="M249" s="41" t="inlineStr">
        <is>
          <t>MLB3652854581_180275539598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43.56</v>
      </c>
      <c r="Y249" s="13" t="n">
        <v>7.8458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13" t="n">
        <v>37.09572</v>
      </c>
      <c r="AF249" s="13" t="n">
        <v>6.67723</v>
      </c>
      <c r="AG249" s="14" t="n">
        <v>2.46014</v>
      </c>
      <c r="AH249" s="14">
        <f>IFERROR(V249*AE249,0)</f>
        <v/>
      </c>
      <c r="AI249" s="14">
        <f>IFERROR(V249*AF249,0)</f>
        <v/>
      </c>
      <c r="AJ249" s="14">
        <f>IFERROR(V249*AG249,0)</f>
        <v/>
      </c>
      <c r="AK249" s="43" t="inlineStr">
        <is>
          <t>NFe35250142661482000170550270000000191770361295</t>
        </is>
      </c>
      <c r="AL249" s="13" t="inlineStr">
        <is>
          <t>2025-01-08T07:00:00-03:00</t>
        </is>
      </c>
      <c r="AM249" s="20" t="n">
        <v>85176254</v>
      </c>
      <c r="AN249" s="20" t="n"/>
      <c r="AO249" s="20" t="n"/>
      <c r="AP249" s="20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</row>
    <row r="250" ht="19.5" customHeight="1" s="185">
      <c r="A250" s="44" t="inlineStr">
        <is>
          <t>Hub 8 em 1 HDMI</t>
        </is>
      </c>
      <c r="B250" s="44" t="n"/>
      <c r="C250" s="44" t="n"/>
      <c r="D250" s="44" t="n"/>
      <c r="E250" s="38">
        <f>F250+I250</f>
        <v/>
      </c>
      <c r="F250" s="51" t="n">
        <v>1189</v>
      </c>
      <c r="G250" s="13" t="n"/>
      <c r="H250" s="25" t="n"/>
      <c r="I250" s="26">
        <f>G250*H250</f>
        <v/>
      </c>
      <c r="J250" s="45" t="inlineStr">
        <is>
          <t>EST-02-CMP-003 SLC</t>
        </is>
      </c>
      <c r="K250" s="28" t="inlineStr">
        <is>
          <t>B0B3M48MYF</t>
        </is>
      </c>
      <c r="L250" s="40" t="n">
        <v>7898722570740</v>
      </c>
      <c r="M250" s="41" t="inlineStr">
        <is>
          <t>MLB2671558647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 t="n"/>
      <c r="X250" s="13" t="n"/>
      <c r="Y250" s="13" t="n"/>
      <c r="Z250" s="13" t="n"/>
      <c r="AA250" s="13" t="n"/>
      <c r="AB250" s="13" t="n"/>
      <c r="AC250" s="13">
        <f>IF(S250="#N/D","ERRO","")</f>
        <v/>
      </c>
      <c r="AD250" s="13" t="n"/>
      <c r="AE250" s="13" t="n">
        <v>31.11</v>
      </c>
      <c r="AF250" s="13" t="n">
        <v>5.61</v>
      </c>
      <c r="AG250" s="14" t="n">
        <v>2.06</v>
      </c>
      <c r="AH250" s="14">
        <f>IFERROR(V250*AE250,0)</f>
        <v/>
      </c>
      <c r="AI250" s="14">
        <f>IFERROR(V250*AF250,0)</f>
        <v/>
      </c>
      <c r="AJ250" s="14">
        <f>IFERROR(V250*AG250,0)</f>
        <v/>
      </c>
      <c r="AK250" s="154" t="inlineStr">
        <is>
          <t>NFe35251242661482000170550270000000271576206750</t>
        </is>
      </c>
      <c r="AL250" s="155" t="inlineStr">
        <is>
          <t>2025-12-08T07:00:00-03:00</t>
        </is>
      </c>
      <c r="AM250" s="20" t="n">
        <v>85176254</v>
      </c>
      <c r="AN250" s="20" t="n"/>
      <c r="AO250" s="20" t="n"/>
      <c r="AP250" s="20" t="n"/>
      <c r="AQ250" s="20" t="n"/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</row>
    <row r="251" ht="19.5" customHeight="1" s="185">
      <c r="A251" s="99" t="inlineStr">
        <is>
          <t>Hub 8 em 1 P2 Cinza</t>
        </is>
      </c>
      <c r="B251" s="44" t="n"/>
      <c r="C251" s="44" t="n"/>
      <c r="D251" s="44" t="n"/>
      <c r="E251" s="38">
        <f>F251+I251</f>
        <v/>
      </c>
      <c r="F251" s="24" t="n">
        <v>102</v>
      </c>
      <c r="G251" s="13" t="n">
        <v>1</v>
      </c>
      <c r="H251" s="25" t="n">
        <v>200</v>
      </c>
      <c r="I251" s="26">
        <f>G251*H251</f>
        <v/>
      </c>
      <c r="J251" s="27" t="n"/>
      <c r="K251" s="28" t="inlineStr">
        <is>
          <t>B0CTGQ5R89</t>
        </is>
      </c>
      <c r="L251" s="40" t="n">
        <v>7898722574724</v>
      </c>
      <c r="M251" s="41" t="inlineStr">
        <is>
          <t>MLB4939699014_183882286033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>
        <f>V251*X251</f>
        <v/>
      </c>
      <c r="X251" s="13" t="n">
        <v>31.792</v>
      </c>
      <c r="Y251" s="13" t="n">
        <v>5.725</v>
      </c>
      <c r="Z251" s="13">
        <f>V251*Y251</f>
        <v/>
      </c>
      <c r="AA251" s="13" t="n"/>
      <c r="AB251" s="13" t="n"/>
      <c r="AC251" s="13">
        <f>IF(S251="#N/D","ERRO","")</f>
        <v/>
      </c>
      <c r="AD251" s="13" t="n"/>
      <c r="AE251" s="13" t="n">
        <v>31.8106</v>
      </c>
      <c r="AF251" s="13" t="n">
        <v>5.72591</v>
      </c>
      <c r="AG251" s="14" t="n">
        <v>2.10964</v>
      </c>
      <c r="AH251" s="14">
        <f>IFERROR(V251*AE251,0)</f>
        <v/>
      </c>
      <c r="AI251" s="14">
        <f>IFERROR(V251*AF251,0)</f>
        <v/>
      </c>
      <c r="AJ251" s="14">
        <f>IFERROR(V251*AG251,0)</f>
        <v/>
      </c>
      <c r="AK251" s="43" t="inlineStr">
        <is>
          <t>NFe35250142661482000170550270000000191770361295</t>
        </is>
      </c>
      <c r="AL251" s="13" t="inlineStr">
        <is>
          <t>2025-01-08T07:00:00-03:00</t>
        </is>
      </c>
      <c r="AM251" s="20" t="n">
        <v>85176254</v>
      </c>
      <c r="AN251" s="20" t="n"/>
      <c r="AO251" s="20" t="n"/>
      <c r="AP251" s="20" t="n"/>
      <c r="AQ251" s="20" t="n"/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</row>
    <row r="252" ht="19.5" customHeight="1" s="185">
      <c r="A252" s="44" t="inlineStr">
        <is>
          <t>-----------Hub 8 em 1 P2 Anuncio 2</t>
        </is>
      </c>
      <c r="B252" s="44" t="n"/>
      <c r="C252" s="44" t="n"/>
      <c r="D252" s="44" t="n"/>
      <c r="E252" s="38">
        <f>F252+I252</f>
        <v/>
      </c>
      <c r="F252" s="24" t="n"/>
      <c r="G252" s="13" t="n"/>
      <c r="H252" s="25" t="n"/>
      <c r="I252" s="26">
        <f>G252*H252</f>
        <v/>
      </c>
      <c r="J252" s="27" t="n"/>
      <c r="K252" s="28" t="n"/>
      <c r="L252" s="40" t="n">
        <v>7898722574724</v>
      </c>
      <c r="M252" s="41" t="inlineStr">
        <is>
          <t>MLB3642970795_180210329602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93" t="n"/>
      <c r="V252" s="35" t="n"/>
      <c r="W252" s="13" t="n"/>
      <c r="X252" s="13" t="n"/>
      <c r="Y252" s="13" t="n"/>
      <c r="Z252" s="13" t="n"/>
      <c r="AA252" s="13" t="n"/>
      <c r="AB252" s="13" t="n"/>
      <c r="AC252" s="13">
        <f>IF(S252="#N/D","ERRO","")</f>
        <v/>
      </c>
      <c r="AD252" s="13" t="n"/>
      <c r="AE252" s="13" t="n"/>
      <c r="AF252" s="13" t="n"/>
      <c r="AG252" s="14" t="n"/>
      <c r="AH252" s="14">
        <f>IFERROR(V252*AE252,0)</f>
        <v/>
      </c>
      <c r="AI252" s="14">
        <f>IFERROR(V252*AF252,0)</f>
        <v/>
      </c>
      <c r="AJ252" s="14">
        <f>IFERROR(V252*AG252,0)</f>
        <v/>
      </c>
      <c r="AK252" s="13" t="n"/>
      <c r="AL252" s="13" t="n"/>
      <c r="AM252" s="20" t="n"/>
      <c r="AN252" s="20" t="n"/>
      <c r="AO252" s="20" t="n"/>
      <c r="AP252" s="20" t="n"/>
      <c r="AQ252" s="20" t="n"/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</row>
    <row r="253" ht="19.5" customHeight="1" s="185">
      <c r="A253" s="44" t="inlineStr">
        <is>
          <t>HUB Ethernet A - cx branca</t>
        </is>
      </c>
      <c r="B253" s="44" t="n"/>
      <c r="C253" s="44" t="n"/>
      <c r="D253" s="44" t="n"/>
      <c r="E253" s="38">
        <f>F253+I253</f>
        <v/>
      </c>
      <c r="F253" s="24" t="n"/>
      <c r="G253" s="13" t="n"/>
      <c r="H253" s="25" t="n"/>
      <c r="I253" s="26">
        <f>G253*H253</f>
        <v/>
      </c>
      <c r="J253" s="27" t="n"/>
      <c r="K253" s="28" t="inlineStr">
        <is>
          <t>B0C7FCXF9S</t>
        </is>
      </c>
      <c r="L253" s="40" t="n">
        <v>7898722572140</v>
      </c>
      <c r="M253" s="41" t="inlineStr">
        <is>
          <t>MLB3249800993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42">
        <f>I253+F253+S253+T253+U253</f>
        <v/>
      </c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4">
        <f>IFERROR(V253*AE253,0)</f>
        <v/>
      </c>
      <c r="AI253" s="14">
        <f>IFERROR(V253*AF253,0)</f>
        <v/>
      </c>
      <c r="AJ253" s="14">
        <f>IFERROR(V253*AG253,0)</f>
        <v/>
      </c>
      <c r="AK253" s="13" t="n"/>
      <c r="AL253" s="13" t="n"/>
      <c r="AM253" s="20" t="n"/>
      <c r="AN253" s="20" t="n"/>
      <c r="AO253" s="20" t="n"/>
      <c r="AP253" s="20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</row>
    <row r="254" ht="19.5" customHeight="1" s="185">
      <c r="A254" s="44" t="inlineStr">
        <is>
          <t>HUB Ethernet C - cx branca</t>
        </is>
      </c>
      <c r="B254" s="44" t="n"/>
      <c r="C254" s="44" t="n"/>
      <c r="D254" s="44" t="n"/>
      <c r="E254" s="38">
        <f>F254+I254</f>
        <v/>
      </c>
      <c r="F254" s="24" t="n"/>
      <c r="G254" s="13" t="n"/>
      <c r="H254" s="25" t="n"/>
      <c r="I254" s="26">
        <f>G254*H254</f>
        <v/>
      </c>
      <c r="J254" s="27" t="n"/>
      <c r="K254" s="28" t="n"/>
      <c r="L254" s="29" t="n"/>
      <c r="M254" s="30" t="n"/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31" t="n"/>
      <c r="Q254" s="31" t="n"/>
      <c r="R254" s="31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35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4">
        <f>IFERROR(V254*AE254,0)</f>
        <v/>
      </c>
      <c r="AI254" s="14">
        <f>IFERROR(V254*AF254,0)</f>
        <v/>
      </c>
      <c r="AJ254" s="14">
        <f>IFERROR(V254*AG254,0)</f>
        <v/>
      </c>
      <c r="AK254" s="13" t="n"/>
      <c r="AL254" s="13" t="n"/>
      <c r="AM254" s="20" t="n"/>
      <c r="AN254" s="20" t="n"/>
      <c r="AO254" s="20" t="n"/>
      <c r="AP254" s="20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</row>
    <row r="255" ht="19.5" customHeight="1" s="185">
      <c r="A255" s="44" t="inlineStr">
        <is>
          <t>Microfone B Cupula Redonda</t>
        </is>
      </c>
      <c r="B255" s="44" t="n"/>
      <c r="C255" s="44" t="n"/>
      <c r="D255" s="44" t="n"/>
      <c r="E255" s="24" t="n">
        <v>500</v>
      </c>
      <c r="F255" s="24" t="n">
        <v>500</v>
      </c>
      <c r="G255" s="13" t="n"/>
      <c r="H255" s="25" t="n"/>
      <c r="I255" s="26" t="n"/>
      <c r="J255" s="27" t="n"/>
      <c r="K255" s="28" t="n"/>
      <c r="L255" s="29" t="n"/>
      <c r="M255" s="41" t="n">
        <v>4374885411</v>
      </c>
      <c r="N255" s="30">
        <f>IF(K255="","",VLOOKUP(K255,'Inventário+Enviado+pela+Amazon+'!$C$1:$G$536,5,0))</f>
        <v/>
      </c>
      <c r="O255" s="31" t="n"/>
      <c r="P255" s="31" t="n"/>
      <c r="Q255" s="31" t="n"/>
      <c r="R255" s="31" t="n"/>
      <c r="S255" s="32">
        <f>IFERROR(IF(M255&lt;&gt;"",VLOOKUP(M255,'Estoque FULL '!$A:$D,4,0),0),0)</f>
        <v/>
      </c>
      <c r="T255" s="33" t="n"/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 t="n"/>
      <c r="AD255" s="13" t="n"/>
      <c r="AE255" s="101" t="n">
        <v>63.07</v>
      </c>
      <c r="AF255" s="101" t="n">
        <v>11.36</v>
      </c>
      <c r="AG255" s="14" t="n">
        <v>4.22</v>
      </c>
      <c r="AH255" s="14">
        <f>IFERROR(V255*AE255,0)</f>
        <v/>
      </c>
      <c r="AI255" s="14">
        <f>IFERROR(V255*AF255,0)</f>
        <v/>
      </c>
      <c r="AJ255" s="14">
        <f>IFERROR(V255*AG255,0)</f>
        <v/>
      </c>
      <c r="AK255" s="154" t="inlineStr">
        <is>
          <t>NFe35251242661482000170550270000000271576206750</t>
        </is>
      </c>
      <c r="AL255" s="155" t="inlineStr">
        <is>
          <t>2025-12-08T07:00:00-03:00</t>
        </is>
      </c>
      <c r="AM255" s="20" t="n"/>
      <c r="AN255" s="20" t="n"/>
      <c r="AO255" s="20" t="n"/>
      <c r="AP255" s="20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</row>
    <row r="256" ht="19.5" customHeight="1" s="185">
      <c r="A256" s="100" t="inlineStr">
        <is>
          <t>Microfone Condensador RGB</t>
        </is>
      </c>
      <c r="B256" s="44" t="n"/>
      <c r="C256" s="44" t="n"/>
      <c r="D256" s="44" t="n"/>
      <c r="E256" s="38">
        <f>F256+G25353</f>
        <v/>
      </c>
      <c r="F256" s="24" t="n">
        <v>986</v>
      </c>
      <c r="G256" s="13" t="n">
        <v>0</v>
      </c>
      <c r="H256" s="25" t="n">
        <v>20</v>
      </c>
      <c r="I256" s="26">
        <f>G256*H256</f>
        <v/>
      </c>
      <c r="J256" s="27" t="n"/>
      <c r="K256" s="28" t="inlineStr">
        <is>
          <t>B0BLRYP774</t>
        </is>
      </c>
      <c r="L256" s="40" t="n">
        <v>7898722575080</v>
      </c>
      <c r="M256" s="41" t="inlineStr">
        <is>
          <t>MLB3199721095_176602793128</t>
        </is>
      </c>
      <c r="N256" s="30">
        <f>IF(K256="","",VLOOKUP(K256,'Inventário+Enviado+pela+Amazon+'!$C$1:$G$536,5,0))</f>
        <v/>
      </c>
      <c r="O256" s="31">
        <f>IF(M256="","",VLOOKUP(M256,'Estoque FULL '!$A:$D,3,0))</f>
        <v/>
      </c>
      <c r="P256" s="40" t="n"/>
      <c r="Q256" s="40" t="n"/>
      <c r="R256" s="40" t="n"/>
      <c r="S256" s="32">
        <f>IFERROR(IF(M256&lt;&gt;"",VLOOKUP(M256,'Estoque FULL '!$A:$D,4,0),0),0)</f>
        <v/>
      </c>
      <c r="T256" s="33" t="n">
        <v>0</v>
      </c>
      <c r="U256" s="93" t="n"/>
      <c r="V256" s="42">
        <f>I256+F256+S256+T256+U256</f>
        <v/>
      </c>
      <c r="W256" s="13">
        <f>V257*X256</f>
        <v/>
      </c>
      <c r="X256" s="13" t="n">
        <v>91.31999999999999</v>
      </c>
      <c r="Y256" s="13" t="n">
        <v>16.4463</v>
      </c>
      <c r="Z256" s="13">
        <f>V257*Y256</f>
        <v/>
      </c>
      <c r="AA256" s="13" t="n"/>
      <c r="AB256" s="13" t="n"/>
      <c r="AC256" s="13">
        <f>IF(S256="#N/D","ERRO","")</f>
        <v/>
      </c>
      <c r="AD256" s="13" t="n"/>
      <c r="AE256" s="101" t="n">
        <v>76.27</v>
      </c>
      <c r="AF256" s="101" t="n">
        <v>13.74</v>
      </c>
      <c r="AG256" s="14" t="n">
        <v>5.1</v>
      </c>
      <c r="AH256" s="14">
        <f>IFERROR(V256*AE256,0)</f>
        <v/>
      </c>
      <c r="AI256" s="14">
        <f>IFERROR(V256*AF256,0)</f>
        <v/>
      </c>
      <c r="AJ256" s="14">
        <f>IFERROR(V256*AG256,0)</f>
        <v/>
      </c>
      <c r="AK256" s="154" t="inlineStr">
        <is>
          <t>NFe35251242661482000170550270000000271576206750</t>
        </is>
      </c>
      <c r="AL256" s="155" t="inlineStr">
        <is>
          <t>2025-12-08T07:00:00-03:00</t>
        </is>
      </c>
      <c r="AM256" s="20" t="n"/>
      <c r="AN256" s="20" t="n"/>
      <c r="AO256" s="20" t="n"/>
      <c r="AP256" s="20" t="n"/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</row>
    <row r="257" ht="19.5" customHeight="1" s="185">
      <c r="A257" s="102" t="inlineStr">
        <is>
          <t>Teclado A</t>
        </is>
      </c>
      <c r="B257" s="44" t="n"/>
      <c r="C257" s="44" t="n"/>
      <c r="D257" s="44" t="n"/>
      <c r="E257" s="38">
        <f>F257+I257</f>
        <v/>
      </c>
      <c r="F257" s="51" t="n">
        <v>0</v>
      </c>
      <c r="G257" s="13" t="n"/>
      <c r="H257" s="25" t="n"/>
      <c r="I257" s="26">
        <f>G257*H257</f>
        <v/>
      </c>
      <c r="J257" s="45" t="inlineStr">
        <is>
          <t>C1-A1-SC-PAL02</t>
        </is>
      </c>
      <c r="K257" s="28" t="inlineStr">
        <is>
          <t>B0CN7GZZ24</t>
        </is>
      </c>
      <c r="L257" s="40" t="n">
        <v>7898722573338</v>
      </c>
      <c r="M257" s="41" t="inlineStr">
        <is>
          <t>MLB3518568739_180761520283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>
        <f>IFERROR(VLOOKUP(K257,'Inventário+Enviado+pela+Amazon+'!$C$1:$F$510,4,0),0)</f>
        <v/>
      </c>
      <c r="U257" s="34" t="n"/>
      <c r="V257" s="42">
        <f>I257+F257+S257+T257+U257</f>
        <v/>
      </c>
      <c r="W257" s="13">
        <f>V256*X257</f>
        <v/>
      </c>
      <c r="X257" s="13" t="n">
        <v>41.49</v>
      </c>
      <c r="Y257" s="13" t="n">
        <v>4.9818</v>
      </c>
      <c r="Z257" s="13">
        <f>V256*Y257</f>
        <v/>
      </c>
      <c r="AA257" s="13" t="n"/>
      <c r="AB257" s="13" t="n"/>
      <c r="AC257" s="13">
        <f>IF(S257="#N/D","ERRO","")</f>
        <v/>
      </c>
      <c r="AD257" s="13" t="n"/>
      <c r="AE257" s="13" t="n">
        <v>27.65</v>
      </c>
      <c r="AF257" s="13" t="n">
        <v>4.98</v>
      </c>
      <c r="AG257" s="14" t="n">
        <v>2.9546875</v>
      </c>
      <c r="AH257" s="14">
        <f>IFERROR(V257*AE257,0)</f>
        <v/>
      </c>
      <c r="AI257" s="14">
        <f>IFERROR(V257*AF257,0)</f>
        <v/>
      </c>
      <c r="AJ257" s="14">
        <f>IFERROR(V257*AG257,0)</f>
        <v/>
      </c>
      <c r="AK257" s="43" t="inlineStr">
        <is>
          <t>NFe35250142661482000170550270000000191770361295</t>
        </is>
      </c>
      <c r="AL257" s="13" t="inlineStr">
        <is>
          <t>2025-01-08T07:00:00-03:00</t>
        </is>
      </c>
      <c r="AM257" s="20" t="n"/>
      <c r="AN257" s="20" t="n"/>
      <c r="AO257" s="20" t="n"/>
      <c r="AP257" s="20" t="n"/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</row>
    <row r="258" ht="19.5" customHeight="1" s="185">
      <c r="A258" s="102" t="inlineStr">
        <is>
          <t>Teclado B</t>
        </is>
      </c>
      <c r="B258" s="44" t="n"/>
      <c r="C258" s="44" t="n"/>
      <c r="D258" s="44" t="n"/>
      <c r="E258" s="38">
        <f>F258+I258</f>
        <v/>
      </c>
      <c r="F258" s="51" t="n">
        <v>62</v>
      </c>
      <c r="G258" s="13" t="n"/>
      <c r="H258" s="25" t="n"/>
      <c r="I258" s="26">
        <f>G258*H258</f>
        <v/>
      </c>
      <c r="J258" s="45" t="inlineStr">
        <is>
          <t>C1-A1-SC-PAL03</t>
        </is>
      </c>
      <c r="K258" s="28" t="inlineStr">
        <is>
          <t>B0CN7HRGXW</t>
        </is>
      </c>
      <c r="L258" s="40" t="n">
        <v>7898722573321</v>
      </c>
      <c r="M258" s="41" t="inlineStr">
        <is>
          <t>MLB3518568739_180761520285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 t="n"/>
      <c r="X258" s="13" t="n"/>
      <c r="Y258" s="13" t="n"/>
      <c r="Z258" s="13" t="n"/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4">
        <f>IFERROR(V258*AE258,0)</f>
        <v/>
      </c>
      <c r="AI258" s="14">
        <f>IFERROR(V258*AF258,0)</f>
        <v/>
      </c>
      <c r="AJ258" s="14">
        <f>IFERROR(V258*AG258,0)</f>
        <v/>
      </c>
      <c r="AK258" s="43" t="inlineStr">
        <is>
          <t>NFe35250142661482000170550270000000191770361295</t>
        </is>
      </c>
      <c r="AL258" s="13" t="inlineStr">
        <is>
          <t>2025-01-08T07:00:00-03:00</t>
        </is>
      </c>
      <c r="AM258" s="20" t="n"/>
      <c r="AN258" s="20" t="n"/>
      <c r="AO258" s="20" t="n"/>
      <c r="AP258" s="20" t="n"/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</row>
    <row r="259" ht="19.5" customHeight="1" s="185">
      <c r="A259" s="103" t="inlineStr">
        <is>
          <t>IT BLUE</t>
        </is>
      </c>
      <c r="B259" s="44" t="n"/>
      <c r="C259" s="44" t="n"/>
      <c r="D259" s="44" t="n"/>
      <c r="E259" s="38">
        <f>F259+I259</f>
        <v/>
      </c>
      <c r="F259" s="24" t="n"/>
      <c r="G259" s="13" t="n"/>
      <c r="H259" s="25" t="n"/>
      <c r="I259" s="26">
        <f>G259*H259</f>
        <v/>
      </c>
      <c r="J259" s="27" t="n"/>
      <c r="K259" s="28" t="n"/>
      <c r="L259" s="29" t="n"/>
      <c r="M259" s="30" t="n"/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31" t="n"/>
      <c r="Q259" s="31" t="n"/>
      <c r="R259" s="31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35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/>
      <c r="AF259" s="13" t="n"/>
      <c r="AG259" s="14" t="n"/>
      <c r="AH259" s="14">
        <f>IFERROR(V259*AE259,0)</f>
        <v/>
      </c>
      <c r="AI259" s="14">
        <f>IFERROR(V259*AF259,0)</f>
        <v/>
      </c>
      <c r="AJ259" s="14">
        <f>IFERROR(V259*AG259,0)</f>
        <v/>
      </c>
      <c r="AK259" s="13" t="n"/>
      <c r="AL259" s="13" t="n"/>
      <c r="AM259" s="20" t="n"/>
      <c r="AN259" s="20" t="n"/>
      <c r="AO259" s="20" t="n"/>
      <c r="AP259" s="20" t="n"/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</row>
    <row r="260" ht="19.5" customHeight="1" s="185">
      <c r="A260" s="44" t="inlineStr">
        <is>
          <t>6626 1.8M</t>
        </is>
      </c>
      <c r="B260" s="44" t="n"/>
      <c r="C260" s="44" t="n"/>
      <c r="D260" s="44" t="n"/>
      <c r="E260" s="38">
        <f>F260+I260</f>
        <v/>
      </c>
      <c r="F260" s="39" t="n">
        <v>-2</v>
      </c>
      <c r="G260" s="13" t="n"/>
      <c r="H260" s="25" t="n"/>
      <c r="I260" s="26">
        <f>G260*H260</f>
        <v/>
      </c>
      <c r="J260" s="27" t="n"/>
      <c r="K260" s="28" t="inlineStr">
        <is>
          <t>B0DBW3BRLM</t>
        </is>
      </c>
      <c r="L260" s="40" t="n">
        <v>7908125206525</v>
      </c>
      <c r="M260" s="41" t="inlineStr">
        <is>
          <t>MLB3778237273</t>
        </is>
      </c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40" t="n"/>
      <c r="Q260" s="40" t="n"/>
      <c r="R260" s="40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42">
        <f>I260+F260+S260+T260+U260</f>
        <v/>
      </c>
      <c r="W260" s="13">
        <f>V260*X260</f>
        <v/>
      </c>
      <c r="X260" s="13" t="n">
        <v>8</v>
      </c>
      <c r="Y260" s="13" t="n"/>
      <c r="Z260" s="13">
        <f>V260*Y260</f>
        <v/>
      </c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4">
        <f>IFERROR(V260*AE260,0)</f>
        <v/>
      </c>
      <c r="AI260" s="14">
        <f>IFERROR(V260*AF260,0)</f>
        <v/>
      </c>
      <c r="AJ260" s="14">
        <f>IFERROR(V260*AG260,0)</f>
        <v/>
      </c>
      <c r="AK260" s="13" t="n"/>
      <c r="AL260" s="13" t="n"/>
      <c r="AM260" s="20" t="n"/>
      <c r="AN260" s="20" t="n"/>
      <c r="AO260" s="20" t="n"/>
      <c r="AP260" s="20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</row>
    <row r="261" ht="19.5" customHeight="1" s="185">
      <c r="A261" s="44" t="inlineStr">
        <is>
          <t>872cc</t>
        </is>
      </c>
      <c r="B261" s="44" t="n"/>
      <c r="C261" s="44" t="n"/>
      <c r="D261" s="44" t="n"/>
      <c r="E261" s="38" t="n"/>
      <c r="F261" s="39" t="n"/>
      <c r="G261" s="13" t="n"/>
      <c r="H261" s="25" t="n"/>
      <c r="I261" s="26" t="n"/>
      <c r="J261" s="27" t="n"/>
      <c r="K261" s="28" t="n"/>
      <c r="L261" s="40" t="n"/>
      <c r="M261" s="41" t="n"/>
      <c r="N261" s="30">
        <f>IF(K261="","",VLOOKUP(K261,'Inventário+Enviado+pela+Amazon+'!$C$1:$G$536,5,0))</f>
        <v/>
      </c>
      <c r="O261" s="31" t="n"/>
      <c r="P261" s="40" t="n"/>
      <c r="Q261" s="40" t="n"/>
      <c r="R261" s="40" t="n"/>
      <c r="S261" s="32">
        <f>IFERROR(IF(M261&lt;&gt;"",VLOOKUP(M261,'Estoque FULL '!$A:$D,4,0),0),0)</f>
        <v/>
      </c>
      <c r="T261" s="33" t="n"/>
      <c r="U261" s="34" t="n"/>
      <c r="V261" s="42" t="n"/>
      <c r="W261" s="13" t="n"/>
      <c r="X261" s="13" t="n"/>
      <c r="Y261" s="13" t="n"/>
      <c r="Z261" s="13" t="n"/>
      <c r="AA261" s="13" t="n"/>
      <c r="AB261" s="13" t="n"/>
      <c r="AC261" s="13" t="n"/>
      <c r="AD261" s="13" t="n"/>
      <c r="AE261" s="13" t="n"/>
      <c r="AF261" s="13" t="n"/>
      <c r="AG261" s="14" t="n"/>
      <c r="AH261" s="14" t="n"/>
      <c r="AI261" s="14" t="n"/>
      <c r="AJ261" s="14">
        <f>IFERROR(V261*AG261,0)</f>
        <v/>
      </c>
      <c r="AK261" s="13" t="n"/>
      <c r="AL261" s="13" t="n"/>
      <c r="AM261" s="20" t="n"/>
      <c r="AN261" s="20" t="n"/>
      <c r="AO261" s="20" t="n"/>
      <c r="AP261" s="20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</row>
    <row r="262" ht="19.5" customHeight="1" s="185">
      <c r="A262" s="44" t="inlineStr">
        <is>
          <t xml:space="preserve">6626 3M </t>
        </is>
      </c>
      <c r="B262" s="44" t="n"/>
      <c r="C262" s="44" t="n"/>
      <c r="D262" s="44" t="n"/>
      <c r="E262" s="38">
        <f>F262+I262</f>
        <v/>
      </c>
      <c r="F262" s="39" t="n">
        <v>0</v>
      </c>
      <c r="G262" s="13" t="n"/>
      <c r="H262" s="25" t="n"/>
      <c r="I262" s="26">
        <f>G262*H262</f>
        <v/>
      </c>
      <c r="J262" s="27" t="n"/>
      <c r="K262" s="28" t="inlineStr">
        <is>
          <t>B07G6PT4FV</t>
        </is>
      </c>
      <c r="L262" s="40" t="n">
        <v>7908125206532</v>
      </c>
      <c r="M262" s="41" t="inlineStr">
        <is>
          <t>MLB4724407020</t>
        </is>
      </c>
      <c r="N262" s="30">
        <f>IF(K262="","",VLOOKUP(K262,'Inventário+Enviado+pela+Amazon+'!$C$1:$G$536,5,0))</f>
        <v/>
      </c>
      <c r="O262" s="31">
        <f>IF(M262="","",VLOOKUP(M262,'Estoque FULL '!$A:$D,3,0))</f>
        <v/>
      </c>
      <c r="P262" s="40" t="n"/>
      <c r="Q262" s="40" t="n"/>
      <c r="R262" s="40" t="n"/>
      <c r="S262" s="32">
        <f>IFERROR(IF(M262&lt;&gt;"",VLOOKUP(M262,'Estoque FULL '!$A:$D,4,0),0),0)</f>
        <v/>
      </c>
      <c r="T262" s="33">
        <f>IFERROR(VLOOKUP(K262,'Inventário+Enviado+pela+Amazon+'!$C$1:$F$510,4,0),0)</f>
        <v/>
      </c>
      <c r="U262" s="34" t="n"/>
      <c r="V262" s="42">
        <f>I262+F262+S262+T262+U262</f>
        <v/>
      </c>
      <c r="W262" s="13">
        <f>V262*X262</f>
        <v/>
      </c>
      <c r="X262" s="13" t="n">
        <v>9.800000000000001</v>
      </c>
      <c r="Y262" s="13" t="n"/>
      <c r="Z262" s="13">
        <f>V262*Y262</f>
        <v/>
      </c>
      <c r="AA262" s="13" t="n"/>
      <c r="AB262" s="13" t="n"/>
      <c r="AC262" s="13">
        <f>IF(S262="#N/D","ERRO","")</f>
        <v/>
      </c>
      <c r="AD262" s="13" t="n"/>
      <c r="AE262" s="13" t="n"/>
      <c r="AF262" s="13" t="n"/>
      <c r="AG262" s="14" t="n"/>
      <c r="AH262" s="14">
        <f>IFERROR(V262*AE262,0)</f>
        <v/>
      </c>
      <c r="AI262" s="14">
        <f>IFERROR(V262*AF262,0)</f>
        <v/>
      </c>
      <c r="AJ262" s="14">
        <f>IFERROR(V262*AG262,0)</f>
        <v/>
      </c>
      <c r="AK262" s="13" t="n"/>
      <c r="AL262" s="13" t="n"/>
      <c r="AM262" s="20" t="n"/>
      <c r="AN262" s="20" t="n"/>
      <c r="AO262" s="20" t="n"/>
      <c r="AP262" s="20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</row>
    <row r="263" ht="19.5" customHeight="1" s="185">
      <c r="A263" s="44" t="inlineStr">
        <is>
          <t>HDTV (LE 6632) 5M</t>
        </is>
      </c>
      <c r="B263" s="44" t="n"/>
      <c r="C263" s="44" t="n"/>
      <c r="D263" s="44" t="n"/>
      <c r="E263" s="38">
        <f>F263+I263</f>
        <v/>
      </c>
      <c r="F263" s="24" t="n"/>
      <c r="G263" s="13" t="n"/>
      <c r="H263" s="25" t="n"/>
      <c r="I263" s="26">
        <f>G263*H263</f>
        <v/>
      </c>
      <c r="J263" s="27" t="n"/>
      <c r="K263" s="28" t="inlineStr">
        <is>
          <t>B0DQ2QGZG9</t>
        </is>
      </c>
      <c r="L263" s="40" t="n">
        <v>7908161404961</v>
      </c>
      <c r="M263" s="41" t="n"/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35">
        <f>I263+F263+S263+T263+U263</f>
        <v/>
      </c>
      <c r="W263" s="13" t="n"/>
      <c r="X263" s="13" t="n"/>
      <c r="Y263" s="13" t="n"/>
      <c r="Z263" s="13" t="n"/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4">
        <f>IFERROR(V263*AE263,0)</f>
        <v/>
      </c>
      <c r="AI263" s="14">
        <f>IFERROR(V263*AF263,0)</f>
        <v/>
      </c>
      <c r="AJ263" s="14">
        <f>IFERROR(V263*AG263,0)</f>
        <v/>
      </c>
      <c r="AK263" s="13" t="n"/>
      <c r="AL263" s="13" t="n"/>
      <c r="AM263" s="20" t="n"/>
      <c r="AN263" s="20" t="n"/>
      <c r="AO263" s="20" t="n"/>
      <c r="AP263" s="20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</row>
    <row r="264" ht="19.5" customHeight="1" s="185">
      <c r="A264" s="44" t="inlineStr">
        <is>
          <t>HDTV (LE 6632) 10M</t>
        </is>
      </c>
      <c r="B264" s="44" t="n"/>
      <c r="C264" s="44" t="n"/>
      <c r="D264" s="44" t="n"/>
      <c r="E264" s="38">
        <f>F264+I264</f>
        <v/>
      </c>
      <c r="F264" s="24" t="n"/>
      <c r="G264" s="13" t="n"/>
      <c r="H264" s="25" t="n"/>
      <c r="I264" s="26">
        <f>G264*H264</f>
        <v/>
      </c>
      <c r="J264" s="27" t="n"/>
      <c r="K264" s="28" t="n"/>
      <c r="L264" s="29" t="n"/>
      <c r="M264" s="30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31" t="n"/>
      <c r="Q264" s="31" t="n"/>
      <c r="R264" s="31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4">
        <f>IFERROR(V264*AE264,0)</f>
        <v/>
      </c>
      <c r="AI264" s="14">
        <f>IFERROR(V264*AF264,0)</f>
        <v/>
      </c>
      <c r="AJ264" s="14">
        <f>IFERROR(V264*AG264,0)</f>
        <v/>
      </c>
      <c r="AK264" s="13" t="n"/>
      <c r="AL264" s="13" t="n"/>
      <c r="AM264" s="20" t="n"/>
      <c r="AN264" s="20" t="n"/>
      <c r="AO264" s="20" t="n"/>
      <c r="AP264" s="20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</row>
    <row r="265" ht="19.5" customHeight="1" s="185">
      <c r="A265" s="44" t="inlineStr">
        <is>
          <t>CABO 804 5M</t>
        </is>
      </c>
      <c r="B265" s="44" t="n"/>
      <c r="C265" s="44" t="n"/>
      <c r="D265" s="44" t="n"/>
      <c r="E265" s="38">
        <f>F265+I265</f>
        <v/>
      </c>
      <c r="F265" s="39" t="n">
        <v>-1</v>
      </c>
      <c r="G265" s="13" t="n">
        <v>1</v>
      </c>
      <c r="H265" s="25" t="n">
        <v>100</v>
      </c>
      <c r="I265" s="26">
        <f>G265*H265</f>
        <v/>
      </c>
      <c r="J265" s="27" t="n"/>
      <c r="K265" s="28" t="inlineStr">
        <is>
          <t>B0F2NBJX67</t>
        </is>
      </c>
      <c r="L265" s="40" t="n">
        <v>7908125204552</v>
      </c>
      <c r="M265" s="41" t="inlineStr">
        <is>
          <t>MLB5120834652</t>
        </is>
      </c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40" t="n"/>
      <c r="Q265" s="40" t="n"/>
      <c r="R265" s="40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42">
        <f>I265+F265+S265+T265+U265</f>
        <v/>
      </c>
      <c r="W265" s="13">
        <f>V265*X265</f>
        <v/>
      </c>
      <c r="X265" s="13" t="n">
        <v>2.75</v>
      </c>
      <c r="Y265" s="13" t="n"/>
      <c r="Z265" s="13">
        <f>V265*Y265</f>
        <v/>
      </c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4">
        <f>IFERROR(V265*AE265,0)</f>
        <v/>
      </c>
      <c r="AI265" s="14">
        <f>IFERROR(V265*AF265,0)</f>
        <v/>
      </c>
      <c r="AJ265" s="14">
        <f>IFERROR(V265*AG265,0)</f>
        <v/>
      </c>
      <c r="AK265" s="13" t="n"/>
      <c r="AL265" s="13" t="n"/>
      <c r="AM265" s="20" t="n"/>
      <c r="AN265" s="20" t="n"/>
      <c r="AO265" s="20" t="n"/>
      <c r="AP265" s="20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</row>
    <row r="266" ht="19.5" customHeight="1" s="185">
      <c r="A266" s="44" t="inlineStr">
        <is>
          <t xml:space="preserve">CABO 6613 5M </t>
        </is>
      </c>
      <c r="B266" s="44" t="n"/>
      <c r="C266" s="44" t="n"/>
      <c r="D266" s="44" t="n"/>
      <c r="E266" s="38">
        <f>F266+I266</f>
        <v/>
      </c>
      <c r="F266" s="39" t="n"/>
      <c r="G266" s="13" t="n"/>
      <c r="H266" s="25" t="n"/>
      <c r="I266" s="26">
        <f>G266*H266</f>
        <v/>
      </c>
      <c r="J266" s="27" t="n"/>
      <c r="K266" s="28" t="inlineStr">
        <is>
          <t>B07TLCNLLW</t>
        </is>
      </c>
      <c r="L266" s="40" t="n">
        <v>7898605601400</v>
      </c>
      <c r="M266" s="41" t="inlineStr">
        <is>
          <t>MLB5211427598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9.800000000000001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>
        <v>6.3</v>
      </c>
      <c r="AF266" s="13" t="n"/>
      <c r="AG266" s="14" t="n"/>
      <c r="AH266" s="14">
        <f>IFERROR(V266*AE266,0)</f>
        <v/>
      </c>
      <c r="AI266" s="14">
        <f>IFERROR(V266*AF266,0)</f>
        <v/>
      </c>
      <c r="AJ266" s="14">
        <f>IFERROR(V266*AG266,0)</f>
        <v/>
      </c>
      <c r="AK266" s="13" t="inlineStr">
        <is>
          <t>3525 0515 5617 6300 0189 5500 1000 1690 1414 6363 6164</t>
        </is>
      </c>
      <c r="AL266" s="13" t="n"/>
      <c r="AM266" s="20" t="n"/>
      <c r="AN266" s="20" t="n"/>
      <c r="AO266" s="20" t="n"/>
      <c r="AP266" s="20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</row>
    <row r="267" ht="19.5" customHeight="1" s="185">
      <c r="A267" s="44" t="inlineStr">
        <is>
          <t xml:space="preserve">CABO 804-C </t>
        </is>
      </c>
      <c r="B267" s="44" t="n"/>
      <c r="C267" s="44" t="n"/>
      <c r="D267" s="44" t="n"/>
      <c r="E267" s="38">
        <f>F267+I267</f>
        <v/>
      </c>
      <c r="F267" s="39" t="n"/>
      <c r="G267" s="13" t="n">
        <v>0</v>
      </c>
      <c r="H267" s="25" t="n">
        <v>200</v>
      </c>
      <c r="I267" s="26">
        <f>G267*H267</f>
        <v/>
      </c>
      <c r="J267" s="27" t="n"/>
      <c r="K267" s="28" t="inlineStr">
        <is>
          <t>B0F2N98YXL</t>
        </is>
      </c>
      <c r="L267" s="40" t="n">
        <v>7908125210584</v>
      </c>
      <c r="M267" s="41" t="inlineStr">
        <is>
          <t>MLB5124511040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3.2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/>
      <c r="AF267" s="13" t="n"/>
      <c r="AG267" s="14" t="n"/>
      <c r="AH267" s="14">
        <f>IFERROR(V267*AE267,0)</f>
        <v/>
      </c>
      <c r="AI267" s="14">
        <f>IFERROR(V267*AF267,0)</f>
        <v/>
      </c>
      <c r="AJ267" s="14">
        <f>IFERROR(V267*AG267,0)</f>
        <v/>
      </c>
      <c r="AK267" s="13" t="n"/>
      <c r="AL267" s="13" t="n"/>
      <c r="AM267" s="20" t="n"/>
      <c r="AN267" s="20" t="n"/>
      <c r="AO267" s="20" t="n"/>
      <c r="AP267" s="20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</row>
    <row r="268" ht="19.5" customHeight="1" s="185">
      <c r="A268" s="44" t="inlineStr">
        <is>
          <t xml:space="preserve">CABO 872 CC </t>
        </is>
      </c>
      <c r="B268" s="44" t="n"/>
      <c r="C268" s="44" t="n"/>
      <c r="D268" s="44" t="n"/>
      <c r="E268" s="38">
        <f>F268+I268</f>
        <v/>
      </c>
      <c r="F268" s="24" t="n">
        <v>-2</v>
      </c>
      <c r="G268" s="13" t="n"/>
      <c r="H268" s="25" t="n"/>
      <c r="I268" s="26">
        <f>G268*H268</f>
        <v/>
      </c>
      <c r="J268" s="27" t="n"/>
      <c r="K268" s="28" t="inlineStr">
        <is>
          <t>B0F3FF7DL8</t>
        </is>
      </c>
      <c r="L268" s="40" t="n">
        <v>7908125212274</v>
      </c>
      <c r="M268" s="41" t="inlineStr">
        <is>
          <t>MLB4020324843_183266486588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6.5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4">
        <f>IFERROR(V268*AE268,0)</f>
        <v/>
      </c>
      <c r="AI268" s="14">
        <f>IFERROR(V268*AF268,0)</f>
        <v/>
      </c>
      <c r="AJ268" s="14">
        <f>IFERROR(V268*AG268,0)</f>
        <v/>
      </c>
      <c r="AK268" s="13" t="n"/>
      <c r="AL268" s="13" t="n"/>
      <c r="AM268" s="20" t="n"/>
      <c r="AN268" s="20" t="n"/>
      <c r="AO268" s="20" t="n"/>
      <c r="AP268" s="20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</row>
    <row r="269" ht="19.5" customHeight="1" s="185">
      <c r="A269" s="44" t="inlineStr">
        <is>
          <t xml:space="preserve">CABO 113 </t>
        </is>
      </c>
      <c r="B269" s="44" t="n"/>
      <c r="C269" s="44" t="n"/>
      <c r="D269" s="44" t="n"/>
      <c r="E269" s="38">
        <f>F269+I269</f>
        <v/>
      </c>
      <c r="F269" s="24" t="n"/>
      <c r="G269" s="13" t="n"/>
      <c r="H269" s="25" t="n"/>
      <c r="I269" s="26">
        <f>G269*H269</f>
        <v/>
      </c>
      <c r="J269" s="27" t="n"/>
      <c r="K269" s="28" t="n"/>
      <c r="L269" s="29" t="n"/>
      <c r="M269" s="30" t="n"/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31" t="n"/>
      <c r="Q269" s="31" t="n"/>
      <c r="R269" s="31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35">
        <f>I269+F269+S269+T269+U269</f>
        <v/>
      </c>
      <c r="W269" s="13">
        <f>V269*X269</f>
        <v/>
      </c>
      <c r="X269" s="13" t="n">
        <v>4.8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4">
        <f>IFERROR(V269*AE269,0)</f>
        <v/>
      </c>
      <c r="AI269" s="14">
        <f>IFERROR(V269*AF269,0)</f>
        <v/>
      </c>
      <c r="AJ269" s="14">
        <f>IFERROR(V269*AG269,0)</f>
        <v/>
      </c>
      <c r="AK269" s="13" t="n"/>
      <c r="AL269" s="13" t="n"/>
      <c r="AM269" s="20" t="n"/>
      <c r="AN269" s="20" t="n"/>
      <c r="AO269" s="20" t="n"/>
      <c r="AP269" s="20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</row>
    <row r="270" ht="19.5" customHeight="1" s="185">
      <c r="A270" s="44" t="inlineStr">
        <is>
          <t>CABO 6632-3M</t>
        </is>
      </c>
      <c r="B270" s="44" t="n"/>
      <c r="C270" s="44" t="n"/>
      <c r="D270" s="44" t="n"/>
      <c r="E270" s="38">
        <f>F270+I270</f>
        <v/>
      </c>
      <c r="F270" s="24" t="n"/>
      <c r="G270" s="13" t="n"/>
      <c r="H270" s="25" t="n"/>
      <c r="I270" s="26">
        <f>G270*H270</f>
        <v/>
      </c>
      <c r="J270" s="27" t="n"/>
      <c r="K270" s="28" t="inlineStr">
        <is>
          <t>B0DJRJ1S8Z</t>
        </is>
      </c>
      <c r="L270" s="40" t="n">
        <v>7908125208888</v>
      </c>
      <c r="M270" s="41" t="inlineStr">
        <is>
          <t>MLB5055026682</t>
        </is>
      </c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40" t="n"/>
      <c r="Q270" s="40" t="n"/>
      <c r="R270" s="40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42">
        <f>I270+F270+S270+T270+U270</f>
        <v/>
      </c>
      <c r="W270" s="13">
        <f>V270*X270</f>
        <v/>
      </c>
      <c r="X270" s="13" t="n">
        <v>16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4">
        <f>IFERROR(V270*AE270,0)</f>
        <v/>
      </c>
      <c r="AI270" s="14">
        <f>IFERROR(V270*AF270,0)</f>
        <v/>
      </c>
      <c r="AJ270" s="14">
        <f>IFERROR(V270*AG270,0)</f>
        <v/>
      </c>
      <c r="AK270" s="13" t="n"/>
      <c r="AL270" s="13" t="n"/>
      <c r="AM270" s="20" t="n"/>
      <c r="AN270" s="20" t="n"/>
      <c r="AO270" s="20" t="n"/>
      <c r="AP270" s="20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</row>
    <row r="271" ht="19.5" customHeight="1" s="185">
      <c r="A271" s="44" t="inlineStr">
        <is>
          <t>CABO 6632-2M</t>
        </is>
      </c>
      <c r="B271" s="44" t="n"/>
      <c r="C271" s="44" t="n"/>
      <c r="D271" s="44" t="n"/>
      <c r="E271" s="38">
        <f>F271+I271</f>
        <v/>
      </c>
      <c r="F271" s="39" t="n"/>
      <c r="G271" s="13" t="n">
        <v>1</v>
      </c>
      <c r="H271" s="25" t="n">
        <v>100</v>
      </c>
      <c r="I271" s="26">
        <f>G271*H271</f>
        <v/>
      </c>
      <c r="J271" s="27" t="n"/>
      <c r="K271" s="28" t="inlineStr">
        <is>
          <t>B0DL4MR2ZS</t>
        </is>
      </c>
      <c r="L271" s="29" t="n"/>
      <c r="M271" s="30" t="n"/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31" t="n"/>
      <c r="Q271" s="31" t="n"/>
      <c r="R271" s="31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35">
        <f>I271+F271+S271+T271+U271</f>
        <v/>
      </c>
      <c r="W271" s="13">
        <f>V271*X271</f>
        <v/>
      </c>
      <c r="X271" s="13" t="n">
        <v>13</v>
      </c>
      <c r="Y271" s="13" t="n"/>
      <c r="Z271" s="13" t="n"/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4">
        <f>IFERROR(V271*AE271,0)</f>
        <v/>
      </c>
      <c r="AI271" s="14">
        <f>IFERROR(V271*AF271,0)</f>
        <v/>
      </c>
      <c r="AJ271" s="14">
        <f>IFERROR(V271*AG271,0)</f>
        <v/>
      </c>
      <c r="AK271" s="13" t="n"/>
      <c r="AL271" s="13" t="n"/>
      <c r="AM271" s="20" t="n"/>
      <c r="AN271" s="20" t="n"/>
      <c r="AO271" s="20" t="n"/>
      <c r="AP271" s="20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</row>
    <row r="272" ht="19.5" customHeight="1" s="185">
      <c r="A272" s="44" t="inlineStr">
        <is>
          <t>CABO 6621-5m</t>
        </is>
      </c>
      <c r="B272" s="44" t="n"/>
      <c r="C272" s="44" t="n"/>
      <c r="D272" s="44" t="n"/>
      <c r="E272" s="38">
        <f>F272+I272</f>
        <v/>
      </c>
      <c r="F272" s="39" t="n">
        <v>53</v>
      </c>
      <c r="G272" s="13" t="n"/>
      <c r="H272" s="25" t="n"/>
      <c r="I272" s="26">
        <f>G272*H272</f>
        <v/>
      </c>
      <c r="J272" s="27" t="n"/>
      <c r="K272" s="28" t="n"/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12.8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4">
        <f>IFERROR(V272*AE272,0)</f>
        <v/>
      </c>
      <c r="AI272" s="14">
        <f>IFERROR(V272*AF272,0)</f>
        <v/>
      </c>
      <c r="AJ272" s="14">
        <f>IFERROR(V272*AG272,0)</f>
        <v/>
      </c>
      <c r="AK272" s="13" t="n"/>
      <c r="AL272" s="13" t="n"/>
      <c r="AM272" s="20" t="n"/>
      <c r="AN272" s="20" t="n"/>
      <c r="AO272" s="20" t="n"/>
      <c r="AP272" s="20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</row>
    <row r="273" ht="19.5" customHeight="1" s="185">
      <c r="A273" s="44" t="inlineStr">
        <is>
          <t>Cabo MIDI LE-6627</t>
        </is>
      </c>
      <c r="B273" s="44" t="n"/>
      <c r="C273" s="44" t="n"/>
      <c r="D273" s="44" t="n"/>
      <c r="E273" s="38">
        <f>F273+I273</f>
        <v/>
      </c>
      <c r="F273" s="24" t="n"/>
      <c r="G273" s="13" t="n"/>
      <c r="H273" s="25" t="n"/>
      <c r="I273" s="26">
        <f>G273*H273</f>
        <v/>
      </c>
      <c r="J273" s="27" t="n"/>
      <c r="K273" s="28" t="inlineStr">
        <is>
          <t>B0DK56MLZG</t>
        </is>
      </c>
      <c r="L273" s="40" t="n">
        <v>7908125208277</v>
      </c>
      <c r="M273" s="41" t="inlineStr">
        <is>
          <t>MLB5054900910</t>
        </is>
      </c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40" t="n"/>
      <c r="Q273" s="40" t="n"/>
      <c r="R273" s="40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42">
        <f>I273+F273+S273+T273+U273</f>
        <v/>
      </c>
      <c r="W273" s="13" t="n"/>
      <c r="X273" s="13" t="n"/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4">
        <f>IFERROR(V273*AE273,0)</f>
        <v/>
      </c>
      <c r="AI273" s="14">
        <f>IFERROR(V273*AF273,0)</f>
        <v/>
      </c>
      <c r="AJ273" s="14">
        <f>IFERROR(V273*AG273,0)</f>
        <v/>
      </c>
      <c r="AK273" s="13" t="n"/>
      <c r="AL273" s="13" t="n"/>
      <c r="AM273" s="20" t="n"/>
      <c r="AN273" s="20" t="n"/>
      <c r="AO273" s="20" t="n"/>
      <c r="AP273" s="20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</row>
    <row r="274" ht="19.5" customHeight="1" s="185">
      <c r="A274" s="44" t="inlineStr">
        <is>
          <t>---------------LE 6627 - Anuncio 2</t>
        </is>
      </c>
      <c r="B274" s="44" t="n"/>
      <c r="C274" s="44" t="n"/>
      <c r="D274" s="44" t="n"/>
      <c r="E274" s="38">
        <f>F274+I274</f>
        <v/>
      </c>
      <c r="F274" s="24" t="n"/>
      <c r="G274" s="13" t="n"/>
      <c r="H274" s="25" t="n"/>
      <c r="I274" s="26">
        <f>G274*H274</f>
        <v/>
      </c>
      <c r="J274" s="27" t="n"/>
      <c r="K274" s="28" t="n"/>
      <c r="L274" s="40" t="n">
        <v>7908125208277</v>
      </c>
      <c r="M274" s="41" t="inlineStr">
        <is>
          <t>MLB3846282363_181615043424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35" t="n"/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4">
        <f>IFERROR(V274*AE274,0)</f>
        <v/>
      </c>
      <c r="AI274" s="14">
        <f>IFERROR(V274*AF274,0)</f>
        <v/>
      </c>
      <c r="AJ274" s="14">
        <f>IFERROR(V274*AG274,0)</f>
        <v/>
      </c>
      <c r="AK274" s="13" t="n"/>
      <c r="AL274" s="13" t="n"/>
      <c r="AM274" s="20" t="n"/>
      <c r="AN274" s="20" t="n"/>
      <c r="AO274" s="20" t="n"/>
      <c r="AP274" s="20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</row>
    <row r="275" ht="19.5" customHeight="1" s="185">
      <c r="A275" s="44" t="inlineStr">
        <is>
          <t>LE-25 It Blue</t>
        </is>
      </c>
      <c r="B275" s="44" t="n"/>
      <c r="C275" s="44" t="n"/>
      <c r="D275" s="44" t="n"/>
      <c r="E275" s="38">
        <f>F275+I275</f>
        <v/>
      </c>
      <c r="F275" s="24" t="n">
        <v>-5</v>
      </c>
      <c r="G275" s="13" t="n"/>
      <c r="H275" s="25" t="n"/>
      <c r="I275" s="26">
        <f>G275*H275</f>
        <v/>
      </c>
      <c r="J275" s="27" t="n"/>
      <c r="K275" s="28" t="n"/>
      <c r="L275" s="40" t="n">
        <v>7908125206433</v>
      </c>
      <c r="M275" s="41" t="inlineStr">
        <is>
          <t>CP-CABO-DE-FORÇA-90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4">
        <f>IFERROR(V275*AE275,0)</f>
        <v/>
      </c>
      <c r="AI275" s="14">
        <f>IFERROR(V275*AF275,0)</f>
        <v/>
      </c>
      <c r="AJ275" s="14">
        <f>IFERROR(V275*AG275,0)</f>
        <v/>
      </c>
      <c r="AK275" s="13" t="n"/>
      <c r="AL275" s="13" t="n"/>
      <c r="AM275" s="20" t="n"/>
      <c r="AN275" s="20" t="n"/>
      <c r="AO275" s="20" t="n"/>
      <c r="AP275" s="20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</row>
    <row r="276" ht="19.5" customHeight="1" s="185">
      <c r="A276" s="44" t="inlineStr">
        <is>
          <t>LE-6629 Displayport</t>
        </is>
      </c>
      <c r="B276" s="44" t="n"/>
      <c r="C276" s="44" t="n"/>
      <c r="D276" s="44" t="n"/>
      <c r="E276" s="38">
        <f>F276+I276</f>
        <v/>
      </c>
      <c r="F276" s="24" t="n">
        <v>26</v>
      </c>
      <c r="G276" s="13" t="n"/>
      <c r="H276" s="25" t="n"/>
      <c r="I276" s="26">
        <f>G276*H276</f>
        <v/>
      </c>
      <c r="J276" s="27" t="n"/>
      <c r="K276" s="28" t="inlineStr">
        <is>
          <t>B0DGDGYF6R</t>
        </is>
      </c>
      <c r="L276" s="40" t="n">
        <v>7908125208772</v>
      </c>
      <c r="M276" s="41" t="inlineStr">
        <is>
          <t>MLB5029093254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42">
        <f>I276+F276+S276+T276+U276</f>
        <v/>
      </c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4">
        <f>IFERROR(V276*AE276,0)</f>
        <v/>
      </c>
      <c r="AI276" s="14">
        <f>IFERROR(V276*AF276,0)</f>
        <v/>
      </c>
      <c r="AJ276" s="14">
        <f>IFERROR(V276*AG276,0)</f>
        <v/>
      </c>
      <c r="AK276" s="13" t="n"/>
      <c r="AL276" s="13" t="n"/>
      <c r="AM276" s="20" t="n"/>
      <c r="AN276" s="20" t="n"/>
      <c r="AO276" s="20" t="n"/>
      <c r="AP276" s="20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</row>
    <row r="277" ht="19.5" customHeight="1" s="185">
      <c r="A277" s="104" t="inlineStr">
        <is>
          <t>--------LE 6629 anuncio 2</t>
        </is>
      </c>
      <c r="B277" s="44" t="n"/>
      <c r="C277" s="44" t="n"/>
      <c r="D277" s="44" t="n"/>
      <c r="E277" s="38">
        <f>F277+I277</f>
        <v/>
      </c>
      <c r="F277" s="24" t="n"/>
      <c r="G277" s="13" t="n"/>
      <c r="H277" s="25" t="n"/>
      <c r="I277" s="26">
        <f>G277*H277</f>
        <v/>
      </c>
      <c r="J277" s="27" t="n"/>
      <c r="K277" s="28" t="n"/>
      <c r="L277" s="40" t="n">
        <v>7908125208765</v>
      </c>
      <c r="M277" s="41" t="inlineStr">
        <is>
          <t>MLB4979132154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4">
        <f>IFERROR(V277*AE277,0)</f>
        <v/>
      </c>
      <c r="AI277" s="14">
        <f>IFERROR(V277*AF277,0)</f>
        <v/>
      </c>
      <c r="AJ277" s="14">
        <f>IFERROR(V277*AG277,0)</f>
        <v/>
      </c>
      <c r="AK277" s="13" t="n"/>
      <c r="AL277" s="13" t="n"/>
      <c r="AM277" s="20" t="n"/>
      <c r="AN277" s="20" t="n"/>
      <c r="AO277" s="20" t="n"/>
      <c r="AP277" s="20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</row>
    <row r="278" ht="19.5" customHeight="1" s="185">
      <c r="A278" s="105" t="inlineStr">
        <is>
          <t>Banana sem casco de aluminio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29" t="n"/>
      <c r="M278" s="30" t="inlineStr">
        <is>
          <t>BANANACSC</t>
        </is>
      </c>
      <c r="N278" s="30">
        <f>IF(K278="","",VLOOKUP(K278,'Inventário+Enviado+pela+Amazon+'!$C$1:$G$536,5,0))</f>
        <v/>
      </c>
      <c r="O278" s="31" t="n"/>
      <c r="P278" s="31" t="n"/>
      <c r="Q278" s="40">
        <f>V279*P279</f>
        <v/>
      </c>
      <c r="R278" s="40">
        <f>P280*V280</f>
        <v/>
      </c>
      <c r="S278" s="32">
        <f>IFERROR(IF(M278&lt;&gt;"",VLOOKUP(M278,'Estoque FULL '!$A:$D,4,0),0),0)</f>
        <v/>
      </c>
      <c r="T278" s="33" t="n"/>
      <c r="U278" s="34" t="n"/>
      <c r="V278" s="35">
        <f>I278+F278+S278+T278+U278+Q278+R278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>
        <v>1.61794825</v>
      </c>
      <c r="AF278" s="13" t="n">
        <v>0.27221875</v>
      </c>
      <c r="AG278" s="14" t="n">
        <v>0.1007075</v>
      </c>
      <c r="AH278" s="14">
        <f>IFERROR(V278*AE278,0)</f>
        <v/>
      </c>
      <c r="AI278" s="14">
        <f>IFERROR(V278*AF278,0)</f>
        <v/>
      </c>
      <c r="AJ278" s="14">
        <f>IFERROR(V278*AG278,0)</f>
        <v/>
      </c>
      <c r="AK278" s="13" t="inlineStr">
        <is>
          <t>NFe35250642661482000170550270000000221544054526</t>
        </is>
      </c>
      <c r="AL278" s="13" t="n"/>
      <c r="AM278" s="20" t="n"/>
      <c r="AN278" s="20" t="n"/>
      <c r="AO278" s="20" t="n"/>
      <c r="AP278" s="20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</row>
    <row r="279" ht="19.5" customHeight="1" s="185">
      <c r="A279" s="105" t="inlineStr">
        <is>
          <t>----------sem casco pack 8</t>
        </is>
      </c>
      <c r="B279" s="44" t="n"/>
      <c r="C279" s="44" t="inlineStr">
        <is>
          <t>X</t>
        </is>
      </c>
      <c r="D279" s="44" t="n"/>
      <c r="E279" s="38" t="n"/>
      <c r="F279" s="24" t="n"/>
      <c r="G279" s="13" t="n"/>
      <c r="H279" s="25" t="inlineStr">
        <is>
          <t>X</t>
        </is>
      </c>
      <c r="I279" s="26" t="n"/>
      <c r="J279" s="27" t="n"/>
      <c r="K279" s="28" t="inlineStr">
        <is>
          <t>B0D2DMJMGR</t>
        </is>
      </c>
      <c r="L279" s="40" t="n">
        <v>7898722572126</v>
      </c>
      <c r="M279" s="41" t="inlineStr">
        <is>
          <t>MLB2956348921</t>
        </is>
      </c>
      <c r="N279" s="30">
        <f>IF(K279="","",VLOOKUP(K279,'Inventário+Enviado+pela+Amazon+'!$C$1:$G$536,5,0))</f>
        <v/>
      </c>
      <c r="O279" s="31">
        <f>IF(M279="","",VLOOKUP(M279,'Estoque FULL '!$A:$D,3,0))</f>
        <v/>
      </c>
      <c r="P279" s="40" t="n">
        <v>8</v>
      </c>
      <c r="Q279" s="40" t="n"/>
      <c r="R279" s="40" t="n"/>
      <c r="S279" s="32">
        <f>IFERROR(IF(M279&lt;&gt;"",VLOOKUP(M279,'Estoque FULL '!$A:$D,4,0),0),0)</f>
        <v/>
      </c>
      <c r="T279" s="33">
        <f>IFERROR(VLOOKUP(K279,'Inventário+Enviado+pela+Amazon+'!$C$1:$F$510,4,0),0)</f>
        <v/>
      </c>
      <c r="U279" s="34" t="n"/>
      <c r="V279" s="42">
        <f>I279+F279+S279+T279+U279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/>
      <c r="AF279" s="13" t="n"/>
      <c r="AG279" s="14" t="n"/>
      <c r="AH279" s="14">
        <f>IFERROR(V279*AE279,0)</f>
        <v/>
      </c>
      <c r="AI279" s="14">
        <f>IFERROR(V279*AF279,0)</f>
        <v/>
      </c>
      <c r="AJ279" s="14">
        <f>IFERROR(V279*AG279,0)</f>
        <v/>
      </c>
      <c r="AK279" s="13" t="n"/>
      <c r="AL279" s="13" t="n"/>
      <c r="AM279" s="20" t="n"/>
      <c r="AN279" s="20" t="n"/>
      <c r="AO279" s="20" t="n"/>
      <c r="AP279" s="20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</row>
    <row r="280" ht="19.5" customHeight="1" s="185">
      <c r="A280" s="105" t="inlineStr">
        <is>
          <t>----------sem casco pack 20</t>
        </is>
      </c>
      <c r="B280" s="44" t="n"/>
      <c r="C280" s="44" t="inlineStr">
        <is>
          <t>X</t>
        </is>
      </c>
      <c r="D280" s="44" t="n"/>
      <c r="E280" s="38" t="n"/>
      <c r="F280" s="24" t="n"/>
      <c r="G280" s="13" t="n"/>
      <c r="H280" s="25" t="inlineStr">
        <is>
          <t>X</t>
        </is>
      </c>
      <c r="I280" s="26" t="n"/>
      <c r="J280" s="27" t="n"/>
      <c r="K280" s="28" t="inlineStr">
        <is>
          <t>B0D2DLRGC6</t>
        </is>
      </c>
      <c r="L280" s="40" t="n">
        <v>7898722572133</v>
      </c>
      <c r="M280" s="41" t="inlineStr">
        <is>
          <t>MLB2956432776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20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4">
        <f>IFERROR(V280*AE280,0)</f>
        <v/>
      </c>
      <c r="AI280" s="14">
        <f>IFERROR(V280*AF280,0)</f>
        <v/>
      </c>
      <c r="AJ280" s="14">
        <f>IFERROR(V280*AG280,0)</f>
        <v/>
      </c>
      <c r="AK280" s="13" t="n"/>
      <c r="AL280" s="13" t="n"/>
      <c r="AM280" s="20" t="n"/>
      <c r="AN280" s="20" t="n"/>
      <c r="AO280" s="20" t="n"/>
      <c r="AP280" s="20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</row>
    <row r="281" ht="19.5" customHeight="1" s="185">
      <c r="A281" s="98" t="inlineStr">
        <is>
          <t>Banana Prata</t>
        </is>
      </c>
      <c r="B281" s="44" t="n"/>
      <c r="C281" s="44" t="n">
        <v>84</v>
      </c>
      <c r="D281" s="44" t="n"/>
      <c r="E281" s="38">
        <f>F281+I281</f>
        <v/>
      </c>
      <c r="F281" s="69" t="n">
        <v>164</v>
      </c>
      <c r="G281" s="0" t="n">
        <v>1</v>
      </c>
      <c r="H281" s="13" t="n">
        <v>2000</v>
      </c>
      <c r="I281" s="26">
        <f>G281*H281</f>
        <v/>
      </c>
      <c r="J281" s="45" t="inlineStr">
        <is>
          <t>EST05-CMP-004</t>
        </is>
      </c>
      <c r="K281" s="28" t="n"/>
      <c r="L281" s="29" t="n"/>
      <c r="M281" s="30" t="inlineStr">
        <is>
          <t>BANANASILVER</t>
        </is>
      </c>
      <c r="N281" s="30">
        <f>IF(K281="","",VLOOKUP(K281,'Inventário+Enviado+pela+Amazon+'!$C$1:$G$536,5,0))</f>
        <v/>
      </c>
      <c r="O281" s="31" t="n"/>
      <c r="P281" s="31" t="n"/>
      <c r="Q281" s="40">
        <f>V282*P282</f>
        <v/>
      </c>
      <c r="R281" s="40">
        <f>P283*V283</f>
        <v/>
      </c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35">
        <f>E281+F281+S281+T281+U281+Q281+R281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>
        <v>3.438144296296296</v>
      </c>
      <c r="AF281" s="13" t="n">
        <v>0.5784651851851852</v>
      </c>
      <c r="AG281" s="14" t="n">
        <v>0.2140044444444444</v>
      </c>
      <c r="AH281" s="14">
        <f>IFERROR(V281*AE281,0)</f>
        <v/>
      </c>
      <c r="AI281" s="14">
        <f>IFERROR(V281*AF281,0)</f>
        <v/>
      </c>
      <c r="AJ281" s="14">
        <f>IFERROR(V281*AG281,0)</f>
        <v/>
      </c>
      <c r="AK281" s="13" t="inlineStr">
        <is>
          <t>NFe35250642661482000170550270000000221544054526</t>
        </is>
      </c>
      <c r="AL281" s="13" t="n"/>
      <c r="AM281" s="20" t="n"/>
      <c r="AN281" s="20" t="n"/>
      <c r="AO281" s="20" t="n"/>
      <c r="AP281" s="20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</row>
    <row r="282" ht="19.5" customHeight="1" s="185">
      <c r="A282" s="98" t="inlineStr">
        <is>
          <t>---------pack 8 banana prata</t>
        </is>
      </c>
      <c r="B282" s="44" t="n"/>
      <c r="C282" s="44" t="inlineStr">
        <is>
          <t>X</t>
        </is>
      </c>
      <c r="D282" s="44" t="n"/>
      <c r="E282" s="38" t="n"/>
      <c r="F282" s="24" t="n"/>
      <c r="G282" s="13" t="n"/>
      <c r="H282" s="25" t="inlineStr">
        <is>
          <t>X</t>
        </is>
      </c>
      <c r="I282" s="26" t="n"/>
      <c r="J282" s="27" t="n"/>
      <c r="K282" s="28" t="n"/>
      <c r="L282" s="40" t="inlineStr">
        <is>
          <t>7898722572065, 6921023400018</t>
        </is>
      </c>
      <c r="M282" s="41" t="inlineStr">
        <is>
          <t>MLB1989082222</t>
        </is>
      </c>
      <c r="N282" s="30">
        <f>IF(K282="","",VLOOKUP(K282,'Inventário+Enviado+pela+Amazon+'!$C$1:$G$536,5,0))</f>
        <v/>
      </c>
      <c r="O282" s="31">
        <f>IF(M282="","",VLOOKUP(M282,'Estoque FULL '!$A:$D,3,0))</f>
        <v/>
      </c>
      <c r="P282" s="40" t="n">
        <v>8</v>
      </c>
      <c r="Q282" s="40" t="n"/>
      <c r="R282" s="40" t="n"/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42">
        <f>I282+F282+S282+T282+U282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/>
      <c r="AF282" s="13" t="n"/>
      <c r="AG282" s="14" t="n"/>
      <c r="AH282" s="14">
        <f>IFERROR(V282*AE282,0)</f>
        <v/>
      </c>
      <c r="AI282" s="14">
        <f>IFERROR(V282*AF282,0)</f>
        <v/>
      </c>
      <c r="AJ282" s="14">
        <f>IFERROR(V282*AG282,0)</f>
        <v/>
      </c>
      <c r="AK282" s="13" t="n"/>
      <c r="AL282" s="13" t="n"/>
      <c r="AM282" s="20" t="n"/>
      <c r="AN282" s="20" t="n"/>
      <c r="AO282" s="20" t="n"/>
      <c r="AP282" s="20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</row>
    <row r="283" ht="19.5" customHeight="1" s="185">
      <c r="A283" s="98" t="inlineStr">
        <is>
          <t>---------pack 12 banana prata</t>
        </is>
      </c>
      <c r="B283" s="44" t="n"/>
      <c r="C283" s="44" t="inlineStr">
        <is>
          <t>X</t>
        </is>
      </c>
      <c r="D283" s="44" t="n"/>
      <c r="E283" s="38" t="n"/>
      <c r="F283" s="24" t="n"/>
      <c r="G283" s="13" t="n"/>
      <c r="H283" s="25" t="inlineStr">
        <is>
          <t>X</t>
        </is>
      </c>
      <c r="I283" s="26" t="n"/>
      <c r="J283" s="27" t="n"/>
      <c r="K283" s="28" t="inlineStr">
        <is>
          <t>B0BKRGF86B</t>
        </is>
      </c>
      <c r="L283" s="40" t="n">
        <v>7898722572072</v>
      </c>
      <c r="M283" s="41" t="inlineStr">
        <is>
          <t>MLB4201001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12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4">
        <f>IFERROR(V283*AE283,0)</f>
        <v/>
      </c>
      <c r="AI283" s="14">
        <f>IFERROR(V283*AF283,0)</f>
        <v/>
      </c>
      <c r="AJ283" s="14">
        <f>IFERROR(V283*AG283,0)</f>
        <v/>
      </c>
      <c r="AK283" s="13" t="n"/>
      <c r="AL283" s="13" t="n"/>
      <c r="AM283" s="20" t="n"/>
      <c r="AN283" s="20" t="n"/>
      <c r="AO283" s="20" t="n"/>
      <c r="AP283" s="20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</row>
    <row r="284" ht="19.5" customHeight="1" s="185">
      <c r="A284" s="98" t="inlineStr">
        <is>
          <t>Banana Chrome</t>
        </is>
      </c>
      <c r="B284" s="44" t="n"/>
      <c r="C284" s="44" t="n"/>
      <c r="D284" s="44" t="n"/>
      <c r="E284" s="38">
        <f>F284+I284</f>
        <v/>
      </c>
      <c r="F284" s="39" t="n">
        <v>700</v>
      </c>
      <c r="G284" s="13" t="n">
        <v>2</v>
      </c>
      <c r="H284" s="25" t="n">
        <v>2000</v>
      </c>
      <c r="I284" s="26">
        <f>G284*H284</f>
        <v/>
      </c>
      <c r="J284" s="45" t="inlineStr">
        <is>
          <t>EST-05-CMP-004</t>
        </is>
      </c>
      <c r="K284" s="28" t="n"/>
      <c r="L284" s="29" t="n"/>
      <c r="M284" s="30" t="inlineStr">
        <is>
          <t>BANANAGOLD</t>
        </is>
      </c>
      <c r="N284" s="30">
        <f>IF(K284="","",VLOOKUP(K284,'Inventário+Enviado+pela+Amazon+'!$C$1:$G$536,5,0))</f>
        <v/>
      </c>
      <c r="O284" s="31" t="n"/>
      <c r="P284" s="31" t="n"/>
      <c r="Q284" s="40">
        <f>V285*P285</f>
        <v/>
      </c>
      <c r="R284" s="40">
        <f>P286*V286</f>
        <v/>
      </c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35">
        <f>I284+F284+S284+T284+U284+Q284+R284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>
        <v>3.880186666666667</v>
      </c>
      <c r="AF284" s="13" t="n">
        <v>0.6524766666666667</v>
      </c>
      <c r="AG284" s="153" t="n">
        <v>0.23</v>
      </c>
      <c r="AH284" s="14">
        <f>IFERROR(V284*AE284,0)</f>
        <v/>
      </c>
      <c r="AI284" s="14">
        <f>IFERROR(V284*AF284,0)</f>
        <v/>
      </c>
      <c r="AJ284" s="14">
        <f>IFERROR(V284*AG284,0)</f>
        <v/>
      </c>
      <c r="AK284" s="106" t="inlineStr">
        <is>
          <t>NFe35240742661482000170550270000000151232217567</t>
        </is>
      </c>
      <c r="AL284" s="13" t="n"/>
      <c r="AM284" s="20" t="n"/>
      <c r="AN284" s="20" t="n"/>
      <c r="AO284" s="20" t="n"/>
      <c r="AP284" s="20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</row>
    <row r="285" ht="19.5" customHeight="1" s="185">
      <c r="A285" s="107" t="inlineStr">
        <is>
          <t>---------Pack 12 Cromado</t>
        </is>
      </c>
      <c r="B285" s="22" t="n"/>
      <c r="C285" s="22" t="n"/>
      <c r="D285" s="22" t="n"/>
      <c r="E285" s="38">
        <f>F285+I285</f>
        <v/>
      </c>
      <c r="F285" s="24" t="n"/>
      <c r="G285" s="13" t="n"/>
      <c r="H285" s="25" t="n"/>
      <c r="I285" s="26">
        <f>G285*H285</f>
        <v/>
      </c>
      <c r="J285" s="27" t="n"/>
      <c r="K285" s="28" t="inlineStr">
        <is>
          <t>B0BKRHX1RR</t>
        </is>
      </c>
      <c r="L285" s="40" t="n">
        <v>7898722572096</v>
      </c>
      <c r="M285" s="41" t="inlineStr">
        <is>
          <t>MLB2907700813</t>
        </is>
      </c>
      <c r="N285" s="30">
        <f>IF(K285="","",VLOOKUP(K285,'Inventário+Enviado+pela+Amazon+'!$C$1:$G$536,5,0))</f>
        <v/>
      </c>
      <c r="O285" s="31">
        <f>IF(M285="","",VLOOKUP(M285,'Estoque FULL '!$A:$D,3,0))</f>
        <v/>
      </c>
      <c r="P285" s="40" t="n">
        <v>12</v>
      </c>
      <c r="Q285" s="40" t="n"/>
      <c r="R285" s="40" t="n"/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42">
        <f>I285+F285+S285+T285+U285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/>
      <c r="AF285" s="13" t="n"/>
      <c r="AG285" s="14" t="n"/>
      <c r="AH285" s="14">
        <f>IFERROR(V285*AE285,0)</f>
        <v/>
      </c>
      <c r="AI285" s="14">
        <f>IFERROR(V285*AF285,0)</f>
        <v/>
      </c>
      <c r="AJ285" s="14">
        <f>IFERROR(V285*AG285,0)</f>
        <v/>
      </c>
      <c r="AK285" s="13" t="n"/>
      <c r="AL285" s="13" t="n"/>
      <c r="AM285" s="20" t="n"/>
      <c r="AN285" s="20" t="n"/>
      <c r="AO285" s="20" t="n"/>
      <c r="AP285" s="20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</row>
    <row r="286" ht="19.5" customHeight="1" s="185">
      <c r="A286" s="107" t="inlineStr">
        <is>
          <t>---------Pack 8 Cromado</t>
        </is>
      </c>
      <c r="B286" s="22" t="n"/>
      <c r="C286" s="22" t="n"/>
      <c r="D286" s="22" t="n"/>
      <c r="E286" s="38">
        <f>F286+I286</f>
        <v/>
      </c>
      <c r="F286" s="24" t="n"/>
      <c r="G286" s="13" t="n"/>
      <c r="H286" s="25" t="n"/>
      <c r="I286" s="26">
        <f>G286*H286</f>
        <v/>
      </c>
      <c r="J286" s="27" t="n"/>
      <c r="K286" s="28" t="inlineStr">
        <is>
          <t>B0BKRGXDZL</t>
        </is>
      </c>
      <c r="L286" s="40" t="n">
        <v>7898722572089</v>
      </c>
      <c r="M286" s="41" t="inlineStr">
        <is>
          <t>MLB2907712571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8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4">
        <f>IFERROR(V286*AE286,0)</f>
        <v/>
      </c>
      <c r="AI286" s="14">
        <f>IFERROR(V286*AF286,0)</f>
        <v/>
      </c>
      <c r="AJ286" s="14">
        <f>IFERROR(V286*AG286,0)</f>
        <v/>
      </c>
      <c r="AK286" s="13" t="n"/>
      <c r="AL286" s="13" t="n"/>
      <c r="AM286" s="20" t="n"/>
      <c r="AN286" s="20" t="n"/>
      <c r="AO286" s="20" t="n"/>
      <c r="AP286" s="20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</row>
    <row r="287" ht="19.5" customHeight="1" s="185">
      <c r="A287" s="108" t="inlineStr">
        <is>
          <t>Cabo 66w USB-C</t>
        </is>
      </c>
      <c r="B287" s="22" t="inlineStr">
        <is>
          <t>CABO 66W</t>
        </is>
      </c>
      <c r="C287" s="22" t="n"/>
      <c r="D287" s="22" t="n"/>
      <c r="E287" s="38">
        <f>F287+I287</f>
        <v/>
      </c>
      <c r="F287" s="39" t="n">
        <v>90</v>
      </c>
      <c r="G287" s="13" t="n"/>
      <c r="H287" s="25" t="n"/>
      <c r="I287" s="26">
        <f>G287*H287</f>
        <v/>
      </c>
      <c r="J287" s="27" t="n"/>
      <c r="K287" s="28" t="inlineStr">
        <is>
          <t>B0CTFXZCP2</t>
        </is>
      </c>
      <c r="L287" s="40" t="n">
        <v>7898722574557</v>
      </c>
      <c r="M287" s="41" t="inlineStr">
        <is>
          <t>MLB4283748034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/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>
        <v>12.14005</v>
      </c>
      <c r="AF287" s="13" t="n">
        <v>2.18607</v>
      </c>
      <c r="AG287" s="14" t="n">
        <v>0.28</v>
      </c>
      <c r="AH287" s="14">
        <f>IFERROR(V287*AE287,0)</f>
        <v/>
      </c>
      <c r="AI287" s="14">
        <f>IFERROR(V287*AF287,0)</f>
        <v/>
      </c>
      <c r="AJ287" s="14">
        <f>IFERROR(V287*AG287,0)</f>
        <v/>
      </c>
      <c r="AK287" s="13" t="n"/>
      <c r="AL287" s="13" t="n"/>
      <c r="AM287" s="20" t="n"/>
      <c r="AN287" s="20" t="n"/>
      <c r="AO287" s="20" t="n"/>
      <c r="AP287" s="20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</row>
    <row r="288" ht="19.5" customHeight="1" s="185">
      <c r="A288" s="108" t="inlineStr">
        <is>
          <t>Cabo 66w USB-A</t>
        </is>
      </c>
      <c r="B288" s="22" t="n"/>
      <c r="C288" s="22" t="n"/>
      <c r="D288" s="22" t="n"/>
      <c r="E288" s="38">
        <f>F288+I288</f>
        <v/>
      </c>
      <c r="F288" s="24" t="n">
        <v>232</v>
      </c>
      <c r="G288" s="13" t="n"/>
      <c r="H288" s="25" t="n"/>
      <c r="I288" s="26">
        <f>G288*H288</f>
        <v/>
      </c>
      <c r="J288" s="27" t="n"/>
      <c r="K288" s="28" t="inlineStr">
        <is>
          <t>B0CTFV29NC</t>
        </is>
      </c>
      <c r="L288" s="40" t="inlineStr">
        <is>
          <t>7898722574557, 7898722574540</t>
        </is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4">
        <f>IFERROR(V288*AE288,0)</f>
        <v/>
      </c>
      <c r="AI288" s="14">
        <f>IFERROR(V288*AF288,0)</f>
        <v/>
      </c>
      <c r="AJ288" s="14">
        <f>IFERROR(V288*AG288,0)</f>
        <v/>
      </c>
      <c r="AK288" s="13" t="n"/>
      <c r="AL288" s="13" t="n"/>
      <c r="AM288" s="20" t="n"/>
      <c r="AN288" s="20" t="n"/>
      <c r="AO288" s="20" t="n"/>
      <c r="AP288" s="20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</row>
    <row r="289" ht="19.5" customHeight="1" s="185">
      <c r="A289" s="109" t="inlineStr">
        <is>
          <t>PCI CABLES</t>
        </is>
      </c>
      <c r="B289" s="22" t="n"/>
      <c r="C289" s="22" t="n"/>
      <c r="D289" s="22" t="n"/>
      <c r="E289" s="38">
        <f>F289+I289</f>
        <v/>
      </c>
      <c r="F289" s="24" t="n"/>
      <c r="G289" s="13" t="n"/>
      <c r="H289" s="25" t="n"/>
      <c r="I289" s="26">
        <f>G289*H289</f>
        <v/>
      </c>
      <c r="J289" s="27" t="n"/>
      <c r="K289" s="28" t="n"/>
      <c r="L289" s="29" t="n"/>
      <c r="M289" s="30" t="n"/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31" t="n"/>
      <c r="Q289" s="31" t="n"/>
      <c r="R289" s="31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35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G289" s="14" t="n"/>
      <c r="AH289" s="14">
        <f>IFERROR(V289*AE287,0)</f>
        <v/>
      </c>
      <c r="AI289" s="14">
        <f>IFERROR(V289*AF287,0)</f>
        <v/>
      </c>
      <c r="AJ289" s="14">
        <f>IFERROR(V289*AG289,0)</f>
        <v/>
      </c>
      <c r="AK289" s="13" t="n"/>
      <c r="AL289" s="13" t="n"/>
      <c r="AM289" s="20" t="n"/>
      <c r="AN289" s="20" t="n"/>
      <c r="AO289" s="20" t="n"/>
      <c r="AP289" s="20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</row>
    <row r="290" ht="19.5" customHeight="1" s="185">
      <c r="A290" s="22" t="inlineStr">
        <is>
          <t>Kit 8 Plugues XLR M e F PCI</t>
        </is>
      </c>
      <c r="B290" s="22" t="n"/>
      <c r="C290" s="22" t="n"/>
      <c r="D290" s="22" t="n"/>
      <c r="E290" s="38">
        <f>F290+I290</f>
        <v/>
      </c>
      <c r="F290" s="24" t="n"/>
      <c r="G290" s="13" t="n"/>
      <c r="H290" s="25" t="n"/>
      <c r="I290" s="26">
        <f>G290*H290</f>
        <v/>
      </c>
      <c r="J290" s="27" t="n"/>
      <c r="K290" s="28" t="inlineStr">
        <is>
          <t>B0F3ZZB7J3</t>
        </is>
      </c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>
        <v>8</v>
      </c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E290" s="13" t="n"/>
      <c r="AF290" s="13" t="n"/>
      <c r="AG290" s="14" t="n"/>
      <c r="AH290" s="14">
        <f>IFERROR(V290*AE290,0)</f>
        <v/>
      </c>
      <c r="AI290" s="14">
        <f>IFERROR(V290*AF290,0)</f>
        <v/>
      </c>
      <c r="AJ290" s="14">
        <f>IFERROR(V290*AG290,0)</f>
        <v/>
      </c>
      <c r="AK290" s="13" t="n"/>
      <c r="AL290" s="13" t="n"/>
      <c r="AM290" s="20" t="n"/>
      <c r="AN290" s="20" t="n"/>
      <c r="AO290" s="20" t="n"/>
      <c r="AP290" s="20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</row>
    <row r="291" ht="19.5" customHeight="1" s="185">
      <c r="A291" s="22" t="inlineStr">
        <is>
          <t>90 graus</t>
        </is>
      </c>
      <c r="B291" s="22" t="inlineStr">
        <is>
          <t>PLUG PCI</t>
        </is>
      </c>
      <c r="C291" s="22" t="n"/>
      <c r="D291" s="22" t="n"/>
      <c r="E291" s="38">
        <f>F291+I291</f>
        <v/>
      </c>
      <c r="F291" s="24" t="n">
        <v>400</v>
      </c>
      <c r="G291" s="13" t="n"/>
      <c r="H291" s="25" t="n"/>
      <c r="I291" s="26">
        <f>G291*H291</f>
        <v/>
      </c>
      <c r="J291" s="45" t="inlineStr">
        <is>
          <t>EST-01-CMP-004</t>
        </is>
      </c>
      <c r="K291" s="28" t="n"/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/>
      <c r="Q291" s="40">
        <f>V292*P292</f>
        <v/>
      </c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>
        <f>V291*X291</f>
        <v/>
      </c>
      <c r="X291" s="13" t="n">
        <v>5.8</v>
      </c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>
        <v>5.9</v>
      </c>
      <c r="AF291" s="13" t="n">
        <v>0</v>
      </c>
      <c r="AG291" s="14" t="n"/>
      <c r="AH291" s="14">
        <f>IFERROR(V291*AE291,0)</f>
        <v/>
      </c>
      <c r="AI291" s="14">
        <f>IFERROR(V291*AF291,0)</f>
        <v/>
      </c>
      <c r="AJ291" s="14">
        <f>IFERROR(V291*AG291,0)</f>
        <v/>
      </c>
      <c r="AK291" s="13" t="inlineStr">
        <is>
          <t>NFe35250935684313000190550010000197941703951709</t>
        </is>
      </c>
      <c r="AL291" s="13" t="n"/>
      <c r="AM291" s="20" t="n"/>
      <c r="AN291" s="20" t="n"/>
      <c r="AO291" s="20" t="n"/>
      <c r="AP291" s="20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</row>
    <row r="292" ht="19.5" customHeight="1" s="185">
      <c r="A292" s="67" t="inlineStr">
        <is>
          <t>---------KIT 4 UN 90 graus ML</t>
        </is>
      </c>
      <c r="B292" s="22" t="n"/>
      <c r="C292" s="22" t="n"/>
      <c r="D292" s="22" t="n"/>
      <c r="E292" s="38">
        <f>F292+I292</f>
        <v/>
      </c>
      <c r="F292" s="24" t="n"/>
      <c r="G292" s="13" t="n"/>
      <c r="H292" s="25" t="n"/>
      <c r="I292" s="26">
        <f>G292*H292</f>
        <v/>
      </c>
      <c r="J292" s="27" t="n"/>
      <c r="K292" s="28" t="inlineStr">
        <is>
          <t>B0F449DK8M</t>
        </is>
      </c>
      <c r="L292" s="40" t="n">
        <v>7898757180389</v>
      </c>
      <c r="M292" s="41" t="inlineStr">
        <is>
          <t>MLB3969474453_182846682380</t>
        </is>
      </c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40" t="n">
        <v>4</v>
      </c>
      <c r="Q292" s="40" t="n"/>
      <c r="R292" s="40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42">
        <f>I292+F292+S292+T292+U292+Q292+R292</f>
        <v/>
      </c>
      <c r="W292" s="13" t="n"/>
      <c r="X292" s="13" t="n"/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/>
      <c r="AF292" s="13" t="n"/>
      <c r="AG292" s="14" t="n"/>
      <c r="AH292" s="14">
        <f>IFERROR(V292*AE292,0)</f>
        <v/>
      </c>
      <c r="AI292" s="14">
        <f>IFERROR(V292*AF292,0)</f>
        <v/>
      </c>
      <c r="AJ292" s="14">
        <f>IFERROR(V292*AG292,0)</f>
        <v/>
      </c>
      <c r="AK292" s="13" t="n"/>
      <c r="AL292" s="13" t="n"/>
      <c r="AM292" s="20" t="n"/>
      <c r="AN292" s="20" t="n"/>
      <c r="AO292" s="20" t="n"/>
      <c r="AP292" s="20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</row>
    <row r="293" ht="19.5" customHeight="1" s="185">
      <c r="A293" s="67" t="inlineStr">
        <is>
          <t>PLUGUES de metal PCI simples</t>
        </is>
      </c>
      <c r="B293" s="22" t="n"/>
      <c r="C293" s="22" t="n"/>
      <c r="D293" s="22" t="n"/>
      <c r="E293" s="38">
        <f>F293+I293</f>
        <v/>
      </c>
      <c r="F293" s="24" t="n"/>
      <c r="G293" s="13" t="n"/>
      <c r="H293" s="25" t="n"/>
      <c r="I293" s="26">
        <f>G293*H293</f>
        <v/>
      </c>
      <c r="J293" s="27" t="n"/>
      <c r="K293" s="28" t="n"/>
      <c r="L293" s="40" t="n"/>
      <c r="M293" s="41" t="n"/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/>
      <c r="Q293" s="40">
        <f>V294*P294</f>
        <v/>
      </c>
      <c r="R293" s="40">
        <f>P295*V295</f>
        <v/>
      </c>
      <c r="S293" s="32">
        <f>IFERROR(IF(M293&lt;&gt;"",VLOOKUP(M293,'Estoque FULL '!$A:$D,4,0),0),0)</f>
        <v/>
      </c>
      <c r="T293" s="33" t="n"/>
      <c r="U293" s="34" t="n"/>
      <c r="V293" s="35" t="n"/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4">
        <f>IFERROR(V293*AE293,0)</f>
        <v/>
      </c>
      <c r="AI293" s="14">
        <f>IFERROR(V293*AF293,0)</f>
        <v/>
      </c>
      <c r="AJ293" s="14">
        <f>IFERROR(V293*AG293,0)</f>
        <v/>
      </c>
      <c r="AK293" s="13" t="n"/>
      <c r="AL293" s="13" t="n"/>
      <c r="AM293" s="20" t="n"/>
      <c r="AN293" s="20" t="n"/>
      <c r="AO293" s="20" t="n"/>
      <c r="AP293" s="20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</row>
    <row r="294" ht="19.5" customHeight="1" s="185">
      <c r="A294" s="67" t="inlineStr">
        <is>
          <t>4 unid Plugues de metal PCI</t>
        </is>
      </c>
      <c r="B294" s="22" t="n"/>
      <c r="C294" s="22" t="n"/>
      <c r="D294" s="22" t="n"/>
      <c r="E294" s="38">
        <f>F294+I294</f>
        <v/>
      </c>
      <c r="F294" s="24" t="n"/>
      <c r="G294" s="13" t="n"/>
      <c r="H294" s="25" t="n"/>
      <c r="I294" s="26">
        <f>G294*H294</f>
        <v/>
      </c>
      <c r="J294" s="27" t="n"/>
      <c r="K294" s="28" t="n"/>
      <c r="L294" s="40" t="inlineStr">
        <is>
          <t>7898757180563, 7898757180556</t>
        </is>
      </c>
      <c r="M294" s="41" t="inlineStr">
        <is>
          <t>MLB5273038230_182821715336</t>
        </is>
      </c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>
        <v>4</v>
      </c>
      <c r="Q294" s="40" t="n"/>
      <c r="R294" s="40" t="n"/>
      <c r="S294" s="32">
        <f>IFERROR(IF(M294&lt;&gt;"",VLOOKUP(M294,'Estoque FULL '!$A:$D,4,0),0),0)</f>
        <v/>
      </c>
      <c r="T294" s="33">
        <f>IFERROR(VLOOKUP(K294,'Inventário+Enviado+pela+Amazon+'!$C$1:$F$510,4,0),0)</f>
        <v/>
      </c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4">
        <f>IFERROR(V294*AE294,0)</f>
        <v/>
      </c>
      <c r="AI294" s="14">
        <f>IFERROR(V294*AF294,0)</f>
        <v/>
      </c>
      <c r="AJ294" s="14">
        <f>IFERROR(V294*AG294,0)</f>
        <v/>
      </c>
      <c r="AK294" s="13" t="n"/>
      <c r="AL294" s="13" t="n"/>
      <c r="AM294" s="20" t="n"/>
      <c r="AN294" s="20" t="n"/>
      <c r="AO294" s="20" t="n"/>
      <c r="AP294" s="20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</row>
    <row r="295" ht="19.5" customHeight="1" s="185">
      <c r="A295" s="67" t="inlineStr">
        <is>
          <t>8 unid Plugues de metal PCI</t>
        </is>
      </c>
      <c r="B295" s="22" t="n"/>
      <c r="C295" s="22" t="n"/>
      <c r="D295" s="22" t="n"/>
      <c r="E295" s="38">
        <f>F295+I295</f>
        <v/>
      </c>
      <c r="F295" s="24" t="n"/>
      <c r="G295" s="13" t="n"/>
      <c r="H295" s="25" t="n"/>
      <c r="I295" s="26">
        <f>G295*H295</f>
        <v/>
      </c>
      <c r="J295" s="27" t="n"/>
      <c r="K295" s="28" t="n"/>
      <c r="L295" s="40" t="n"/>
      <c r="M295" s="41" t="n"/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8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4">
        <f>IFERROR(V295*AE295,0)</f>
        <v/>
      </c>
      <c r="AI295" s="14">
        <f>IFERROR(V295*AF295,0)</f>
        <v/>
      </c>
      <c r="AJ295" s="14">
        <f>IFERROR(V295*AG295,0)</f>
        <v/>
      </c>
      <c r="AK295" s="13" t="n"/>
      <c r="AL295" s="13" t="n"/>
      <c r="AM295" s="20" t="n"/>
      <c r="AN295" s="20" t="n"/>
      <c r="AO295" s="20" t="n"/>
      <c r="AP295" s="20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</row>
    <row r="296" ht="19.5" customHeight="1" s="185">
      <c r="A296" s="67" t="inlineStr">
        <is>
          <t>PLG-103</t>
        </is>
      </c>
      <c r="B296" s="22" t="n"/>
      <c r="C296" s="22" t="n"/>
      <c r="D296" s="22" t="n"/>
      <c r="E296" s="38" t="n"/>
      <c r="F296" s="24" t="n"/>
      <c r="G296" s="13" t="n"/>
      <c r="H296" s="25" t="n"/>
      <c r="I296" s="26" t="n"/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 t="n"/>
      <c r="P296" s="40" t="n"/>
      <c r="Q296" s="40">
        <f>V297*P297</f>
        <v/>
      </c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 t="n"/>
      <c r="AD296" s="13" t="n"/>
      <c r="AE296" s="147" t="n"/>
      <c r="AF296" s="13" t="n"/>
      <c r="AG296" s="153" t="n"/>
      <c r="AH296" s="14" t="n"/>
      <c r="AI296" s="14" t="n"/>
      <c r="AJ296" s="14">
        <f>IFERROR(V296*AG296,0)</f>
        <v/>
      </c>
      <c r="AK296" s="147" t="n"/>
      <c r="AL296" s="13" t="n"/>
      <c r="AM296" s="20" t="n"/>
      <c r="AN296" s="20" t="n"/>
      <c r="AO296" s="20" t="n"/>
      <c r="AP296" s="20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</row>
    <row r="297" ht="19.5" customHeight="1" s="185">
      <c r="A297" s="67" t="inlineStr">
        <is>
          <t>PLG-103 Kit 8</t>
        </is>
      </c>
      <c r="B297" s="22" t="n"/>
      <c r="C297" s="22" t="n"/>
      <c r="D297" s="22" t="n"/>
      <c r="E297" s="38" t="n"/>
      <c r="F297" s="24" t="n"/>
      <c r="G297" s="13" t="n"/>
      <c r="H297" s="25" t="n"/>
      <c r="I297" s="26" t="n"/>
      <c r="J297" s="27" t="n"/>
      <c r="K297" s="28" t="n"/>
      <c r="L297" s="40" t="n"/>
      <c r="M297" s="41" t="inlineStr">
        <is>
          <t>MLB5287886834</t>
        </is>
      </c>
      <c r="N297" s="30">
        <f>IF(K297="","",VLOOKUP(K297,'Inventário+Enviado+pela+Amazon+'!$C$1:$G$536,5,0))</f>
        <v/>
      </c>
      <c r="O297" s="31" t="n"/>
      <c r="P297" s="40" t="n">
        <v>8</v>
      </c>
      <c r="Q297" s="40" t="n"/>
      <c r="R297" s="40" t="n"/>
      <c r="S297" s="32">
        <f>IFERROR(IF(M297&lt;&gt;"",VLOOKUP(M297,'Estoque FULL '!$A:$D,4,0),0),0)</f>
        <v/>
      </c>
      <c r="T297" s="33" t="n"/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4" t="n"/>
      <c r="AI297" s="14" t="n"/>
      <c r="AJ297" s="14">
        <f>IFERROR(V297*AG297,0)</f>
        <v/>
      </c>
      <c r="AK297" s="147" t="n"/>
      <c r="AL297" s="13" t="n"/>
      <c r="AM297" s="20" t="n"/>
      <c r="AN297" s="20" t="n"/>
      <c r="AO297" s="20" t="n"/>
      <c r="AP297" s="20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</row>
    <row r="298" ht="19.5" customHeight="1" s="185">
      <c r="A298" s="110" t="inlineStr">
        <is>
          <t>Cabos &amp; Plugs Hubusbc-3-1 Preto</t>
        </is>
      </c>
      <c r="B298" s="22" t="inlineStr">
        <is>
          <t xml:space="preserve">HUB 4 PORTAS FINO </t>
        </is>
      </c>
      <c r="C298" s="22" t="inlineStr">
        <is>
          <t>15.09</t>
        </is>
      </c>
      <c r="D298" s="22" t="n"/>
      <c r="E298" s="38">
        <f>F298+I298</f>
        <v/>
      </c>
      <c r="F298" s="39" t="n">
        <v>650</v>
      </c>
      <c r="G298" s="13" t="n"/>
      <c r="H298" s="25" t="n"/>
      <c r="I298" s="26">
        <f>G298*H298</f>
        <v/>
      </c>
      <c r="J298" s="45" t="inlineStr">
        <is>
          <t>EST-01-CMP-003SLC</t>
        </is>
      </c>
      <c r="K298" s="28" t="inlineStr">
        <is>
          <t>B09Y27FGVN</t>
        </is>
      </c>
      <c r="L298" s="40" t="n">
        <v>7898722572041</v>
      </c>
      <c r="M298" s="41" t="inlineStr">
        <is>
          <t>MLB1898080605</t>
        </is>
      </c>
      <c r="N298" s="30">
        <f>IF(K298="","",VLOOKUP(K298,'Inventário+Enviado+pela+Amazon+'!$C$1:$G$536,5,0))</f>
        <v/>
      </c>
      <c r="O298" s="31">
        <f>IF(M298="","",VLOOKUP(M298,'Estoque FULL '!$A:$D,3,0))</f>
        <v/>
      </c>
      <c r="P298" s="40" t="n"/>
      <c r="Q298" s="40" t="n"/>
      <c r="R298" s="40" t="n"/>
      <c r="S298" s="32">
        <f>IFERROR(IF(M298&lt;&gt;"",VLOOKUP(M298,'Estoque FULL '!$A:$D,4,0),0),0)</f>
        <v/>
      </c>
      <c r="T298" s="33">
        <f>IFERROR(VLOOKUP(K298,'Inventário+Enviado+pela+Amazon+'!$C$1:$F$510,4,0),0)</f>
        <v/>
      </c>
      <c r="U298" s="34" t="n"/>
      <c r="V298" s="42">
        <f>I298+F298+S298+T298+U298</f>
        <v/>
      </c>
      <c r="W298" s="13">
        <f>V298*X298</f>
        <v/>
      </c>
      <c r="X298" s="13" t="n">
        <v>10.66</v>
      </c>
      <c r="Y298" s="13" t="n">
        <v>1.99</v>
      </c>
      <c r="Z298" s="13">
        <f>Y298*V298</f>
        <v/>
      </c>
      <c r="AA298" s="13" t="n"/>
      <c r="AB298" s="13" t="n"/>
      <c r="AC298" s="13">
        <f>IF(S298="#N/D","ERRO","")</f>
        <v/>
      </c>
      <c r="AD298" s="13" t="n"/>
      <c r="AE298" s="145" t="n">
        <v>11.42282857142857</v>
      </c>
      <c r="AF298" s="13" t="n">
        <v>1.989814285714286</v>
      </c>
      <c r="AG298" s="153" t="n">
        <v>0.75</v>
      </c>
      <c r="AH298" s="14">
        <f>IFERROR(V298*AE298,0)</f>
        <v/>
      </c>
      <c r="AI298" s="14">
        <f>IFERROR(V298*AF298,0)</f>
        <v/>
      </c>
      <c r="AJ298" s="14">
        <f>IFERROR(V298*AG298,0)</f>
        <v/>
      </c>
      <c r="AK298" s="146" t="inlineStr">
        <is>
          <t>NFe35230742661482000170550270000000311796214667</t>
        </is>
      </c>
      <c r="AL298" s="13" t="n"/>
      <c r="AM298" s="20" t="n">
        <v>85176254</v>
      </c>
      <c r="AN298" s="20" t="n"/>
      <c r="AO298" s="20" t="n"/>
      <c r="AP298" s="20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</row>
    <row r="299" ht="19.5" customHeight="1" s="185">
      <c r="A299" s="22" t="inlineStr">
        <is>
          <t>POCKET HUB (PRETO det Azul)</t>
        </is>
      </c>
      <c r="B299" s="22" t="n"/>
      <c r="C299" s="22" t="n"/>
      <c r="D299" s="22" t="n"/>
      <c r="E299" s="38">
        <f>F299+I299</f>
        <v/>
      </c>
      <c r="F299" s="24" t="n"/>
      <c r="G299" s="13" t="n"/>
      <c r="H299" s="25" t="n"/>
      <c r="I299" s="26">
        <f>G299*H299</f>
        <v/>
      </c>
      <c r="J299" s="27" t="n"/>
      <c r="K299" s="28" t="n"/>
      <c r="L299" s="40" t="n">
        <v>7898722570801</v>
      </c>
      <c r="M299" s="41" t="inlineStr">
        <is>
          <t>MLB2688799460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 t="n"/>
      <c r="X299" s="13" t="n"/>
      <c r="Y299" s="13" t="n"/>
      <c r="Z299" s="13" t="n"/>
      <c r="AA299" s="13" t="n"/>
      <c r="AB299" s="13" t="n"/>
      <c r="AC299" s="13">
        <f>IF(S299="#N/D","ERRO","")</f>
        <v/>
      </c>
      <c r="AD299" s="13" t="n"/>
      <c r="AE299" s="13" t="n"/>
      <c r="AF299" s="13" t="n"/>
      <c r="AG299" s="14" t="n"/>
      <c r="AH299" s="14">
        <f>IFERROR(V299*AE299,0)</f>
        <v/>
      </c>
      <c r="AI299" s="14">
        <f>IFERROR(V299*AF299,0)</f>
        <v/>
      </c>
      <c r="AJ299" s="14">
        <f>IFERROR(V299*AG299,0)</f>
        <v/>
      </c>
      <c r="AK299" s="13" t="n"/>
      <c r="AL299" s="13" t="n"/>
      <c r="AM299" s="20" t="n"/>
      <c r="AN299" s="20" t="n"/>
      <c r="AO299" s="20" t="n"/>
      <c r="AP299" s="20" t="n"/>
      <c r="AQ299" s="20" t="n"/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</row>
    <row r="300" ht="19.5" customHeight="1" s="185">
      <c r="A300" s="22" t="inlineStr">
        <is>
          <t>HUB CARREGADOR DUPLO USB-C TIPO C MACBOO</t>
        </is>
      </c>
      <c r="B300" s="22" t="n"/>
      <c r="C300" s="22" t="n"/>
      <c r="D300" s="22" t="n"/>
      <c r="E300" s="38">
        <f>F300+I300</f>
        <v/>
      </c>
      <c r="F300" s="39" t="n">
        <v>75</v>
      </c>
      <c r="G300" s="13" t="n"/>
      <c r="H300" s="25" t="n"/>
      <c r="I300" s="26">
        <f>G300*H300</f>
        <v/>
      </c>
      <c r="J300" s="27" t="n"/>
      <c r="K300" s="28" t="n"/>
      <c r="L300" s="29" t="n"/>
      <c r="M300" s="30" t="n"/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31" t="n"/>
      <c r="Q300" s="31" t="n"/>
      <c r="R300" s="31" t="n"/>
      <c r="S300" s="32">
        <f>IFERROR(IF(M300&lt;&gt;"",VLOOKUP(M300,'Estoque FULL '!$A:$D,4,0),0),0)</f>
        <v/>
      </c>
      <c r="T300" s="33" t="n"/>
      <c r="U300" s="34" t="n"/>
      <c r="V300" s="35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4">
        <f>IFERROR(V300*AE300,0)</f>
        <v/>
      </c>
      <c r="AI300" s="14">
        <f>IFERROR(V300*AF300,0)</f>
        <v/>
      </c>
      <c r="AJ300" s="14">
        <f>IFERROR(V300*AG300,0)</f>
        <v/>
      </c>
      <c r="AK300" s="13" t="n"/>
      <c r="AL300" s="13" t="n"/>
      <c r="AM300" s="20" t="n"/>
      <c r="AN300" s="20" t="n"/>
      <c r="AO300" s="20" t="n"/>
      <c r="AP300" s="20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</row>
    <row r="301" ht="19.5" customHeight="1" s="185">
      <c r="A301" s="22" t="inlineStr">
        <is>
          <t>MINI HUB 3 PORTAS PRETO</t>
        </is>
      </c>
      <c r="B301" s="22" t="inlineStr">
        <is>
          <t>MINI HUB 3 PORTAS</t>
        </is>
      </c>
      <c r="C301" s="22" t="n"/>
      <c r="D301" s="22" t="n"/>
      <c r="E301" s="38">
        <f>F301+I301</f>
        <v/>
      </c>
      <c r="F301" s="39" t="n">
        <v>172</v>
      </c>
      <c r="G301" s="13" t="n"/>
      <c r="H301" s="25" t="n"/>
      <c r="I301" s="26">
        <f>G301*H301</f>
        <v/>
      </c>
      <c r="J301" s="45" t="inlineStr">
        <is>
          <t>EST-01-CMP-004-SLC</t>
        </is>
      </c>
      <c r="K301" s="28" t="inlineStr">
        <is>
          <t>B0CPN3WPTL</t>
        </is>
      </c>
      <c r="L301" s="40" t="n">
        <v>7898722574762</v>
      </c>
      <c r="M301" s="97" t="inlineStr">
        <is>
          <t>173772343048</t>
        </is>
      </c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40" t="n"/>
      <c r="Q301" s="40" t="n"/>
      <c r="R301" s="40" t="n"/>
      <c r="S301" s="32">
        <f>IFERROR(IF(M301&lt;&gt;"",VLOOKUP(M301,'Estoque FULL '!$A:$D,4,0),0),0)</f>
        <v/>
      </c>
      <c r="T301" s="33">
        <f>IFERROR(VLOOKUP(K301,'Inventário+Enviado+pela+Amazon+'!$C$1:$F$510,4,0),0)</f>
        <v/>
      </c>
      <c r="U301" s="34" t="n"/>
      <c r="V301" s="42">
        <f>I301+F301+S301+T301+U301</f>
        <v/>
      </c>
      <c r="W301" s="13">
        <f>V301*X301</f>
        <v/>
      </c>
      <c r="X301" s="13" t="n">
        <v>7.53</v>
      </c>
      <c r="Y301" s="13" t="n">
        <v>1.36</v>
      </c>
      <c r="Z301" s="13">
        <f>Y301*V301</f>
        <v/>
      </c>
      <c r="AA301" s="13" t="n"/>
      <c r="AB301" s="13" t="n"/>
      <c r="AC301" s="13">
        <f>IF(S301="#N/D","ERRO","")</f>
        <v/>
      </c>
      <c r="AD301" s="13" t="n"/>
      <c r="AE301" s="13" t="n">
        <v>7.548433333333334</v>
      </c>
      <c r="AF301" s="13" t="n">
        <v>1.35872</v>
      </c>
      <c r="AG301" s="153" t="n">
        <v>0.5</v>
      </c>
      <c r="AH301" s="14">
        <f>IFERROR(V301*AE301,0)</f>
        <v/>
      </c>
      <c r="AI301" s="14">
        <f>IFERROR(V301*AF301,0)</f>
        <v/>
      </c>
      <c r="AJ301" s="14">
        <f>IFERROR(V301*AG301,0)</f>
        <v/>
      </c>
      <c r="AK301" s="146" t="inlineStr">
        <is>
          <t>NFe35230742661482000170550270000000331799612498</t>
        </is>
      </c>
      <c r="AL301" s="13" t="n"/>
      <c r="AM301" s="20" t="n">
        <v>85176254</v>
      </c>
      <c r="AN301" s="20" t="n"/>
      <c r="AO301" s="20" t="n"/>
      <c r="AP301" s="20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</row>
    <row r="302" ht="19.5" customHeight="1" s="185">
      <c r="A302" s="22" t="inlineStr">
        <is>
          <t>---------------------ANUNCIO 2</t>
        </is>
      </c>
      <c r="B302" s="22" t="n"/>
      <c r="C302" s="22" t="n"/>
      <c r="D302" s="22" t="n"/>
      <c r="E302" s="38">
        <f>F302+I302</f>
        <v/>
      </c>
      <c r="F302" s="24" t="n"/>
      <c r="G302" s="13" t="n"/>
      <c r="H302" s="25" t="n"/>
      <c r="I302" s="26">
        <f>G302*H302</f>
        <v/>
      </c>
      <c r="J302" s="27" t="n"/>
      <c r="K302" s="28" t="inlineStr">
        <is>
          <t>B094VGTLXX</t>
        </is>
      </c>
      <c r="L302" s="29" t="n"/>
      <c r="M302" s="30" t="n"/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31" t="n">
        <v>1</v>
      </c>
      <c r="Q302" s="31" t="n"/>
      <c r="R302" s="31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35">
        <f>I302+F302+S302+T302+U302</f>
        <v/>
      </c>
      <c r="W302" s="13" t="n"/>
      <c r="X302" s="13" t="n"/>
      <c r="Y302" s="13" t="n"/>
      <c r="Z302" s="13" t="n"/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4">
        <f>IFERROR(V302*AE302,0)</f>
        <v/>
      </c>
      <c r="AI302" s="14">
        <f>IFERROR(V302*AF302,0)</f>
        <v/>
      </c>
      <c r="AJ302" s="14">
        <f>IFERROR(V302*AG302,0)</f>
        <v/>
      </c>
      <c r="AK302" s="146" t="inlineStr">
        <is>
          <t>NFe35230742661482000170550270000000331799612498</t>
        </is>
      </c>
      <c r="AL302" s="13" t="n"/>
      <c r="AM302" s="20" t="n">
        <v>85176254</v>
      </c>
      <c r="AN302" s="20" t="n"/>
      <c r="AO302" s="20" t="n"/>
      <c r="AP302" s="20" t="n"/>
      <c r="AQ302" s="20" t="n"/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</row>
    <row r="303" ht="19.5" customHeight="1" s="185">
      <c r="A303" s="44" t="inlineStr">
        <is>
          <t>PIO 90 BRANCO</t>
        </is>
      </c>
      <c r="B303" s="44" t="n"/>
      <c r="C303" s="44" t="n"/>
      <c r="D303" s="44" t="n"/>
      <c r="E303" s="38">
        <f>F303+I303</f>
        <v/>
      </c>
      <c r="F303" s="111" t="n">
        <v>25</v>
      </c>
      <c r="G303" s="13" t="n"/>
      <c r="H303" s="25" t="n"/>
      <c r="I303" s="26">
        <f>G303*H303</f>
        <v/>
      </c>
      <c r="J303" s="45" t="inlineStr">
        <is>
          <t>EST-01-CMP-004</t>
        </is>
      </c>
      <c r="K303" s="28" t="n"/>
      <c r="L303" s="40" t="n"/>
      <c r="M303" s="41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112" t="n"/>
      <c r="Q303" s="112" t="n"/>
      <c r="R303" s="112" t="n"/>
      <c r="S303" s="32">
        <f>IFERROR(IF(M303&lt;&gt;"",VLOOKUP(M303,'Estoque FULL '!$A:$D,4,0),0),0)</f>
        <v/>
      </c>
      <c r="T303" s="33" t="n"/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/>
      <c r="AF303" s="13" t="n"/>
      <c r="AG303" s="14" t="n"/>
      <c r="AH303" s="14">
        <f>IFERROR(V303*AE303,0)</f>
        <v/>
      </c>
      <c r="AI303" s="14">
        <f>IFERROR(V303*AF303,0)</f>
        <v/>
      </c>
      <c r="AJ303" s="14">
        <f>IFERROR(V303*AG303,0)</f>
        <v/>
      </c>
      <c r="AK303" s="13" t="n"/>
      <c r="AL303" s="13" t="n"/>
      <c r="AM303" s="20" t="n"/>
      <c r="AN303" s="20" t="n"/>
      <c r="AO303" s="20" t="n"/>
      <c r="AP303" s="20" t="n"/>
      <c r="AQ303" s="20" t="n"/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</row>
    <row r="304" ht="19.5" customHeight="1" s="185">
      <c r="A304" s="44" t="inlineStr">
        <is>
          <t>MINI HUB 3 PORTAS PRETO</t>
        </is>
      </c>
      <c r="B304" s="44" t="n"/>
      <c r="C304" s="44" t="n"/>
      <c r="D304" s="44" t="n"/>
      <c r="E304" s="38">
        <f>F304+I304</f>
        <v/>
      </c>
      <c r="F304" s="39" t="n">
        <v>175</v>
      </c>
      <c r="G304" s="13" t="n"/>
      <c r="H304" s="25" t="n"/>
      <c r="I304" s="26">
        <f>G304*H304</f>
        <v/>
      </c>
      <c r="J304" s="45" t="inlineStr">
        <is>
          <t>EST-01-CMP-004-SLC</t>
        </is>
      </c>
      <c r="K304" s="28" t="inlineStr">
        <is>
          <t>B0CPNFRVFN</t>
        </is>
      </c>
      <c r="L304" s="40" t="n">
        <v>7898722574755</v>
      </c>
      <c r="M304" s="97" t="inlineStr">
        <is>
          <t>173772343049</t>
        </is>
      </c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>
        <f>IFERROR(VLOOKUP(K304,'Inventário+Enviado+pela+Amazon+'!$C$1:$F$510,4,0),0)</f>
        <v/>
      </c>
      <c r="U304" s="34" t="n"/>
      <c r="V304" s="42">
        <f>I304+F304+S304+T304+U304</f>
        <v/>
      </c>
      <c r="W304" s="13">
        <f>V304*X304</f>
        <v/>
      </c>
      <c r="X304" s="13" t="n">
        <v>7.53</v>
      </c>
      <c r="Y304" s="13" t="n">
        <v>1.36</v>
      </c>
      <c r="Z304" s="13">
        <f>Y304*V304</f>
        <v/>
      </c>
      <c r="AA304" s="13" t="n"/>
      <c r="AB304" s="13" t="n"/>
      <c r="AC304" s="13">
        <f>IF(S304="#N/D","ERRO","")</f>
        <v/>
      </c>
      <c r="AD304" s="13" t="n"/>
      <c r="AE304" s="13" t="n">
        <v>7.548433333333334</v>
      </c>
      <c r="AF304" s="13" t="n">
        <v>1.35872</v>
      </c>
      <c r="AG304" s="153" t="n">
        <v>0.5</v>
      </c>
      <c r="AH304" s="14">
        <f>IFERROR(V304*AE304,0)</f>
        <v/>
      </c>
      <c r="AI304" s="14">
        <f>IFERROR(V304*AF304,0)</f>
        <v/>
      </c>
      <c r="AJ304" s="14">
        <f>IFERROR(V304*AG304,0)</f>
        <v/>
      </c>
      <c r="AK304" s="146" t="inlineStr">
        <is>
          <t>NFe35230742661482000170550270000000331799612498</t>
        </is>
      </c>
      <c r="AL304" s="13" t="n"/>
      <c r="AM304" s="20" t="n">
        <v>85176254</v>
      </c>
      <c r="AN304" s="20" t="n"/>
      <c r="AO304" s="20" t="n"/>
      <c r="AP304" s="20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</row>
    <row r="305" ht="20.25" customHeight="1" s="185">
      <c r="A305" s="22" t="inlineStr">
        <is>
          <t>PLUG STORM MXT PRETO M</t>
        </is>
      </c>
      <c r="B305" s="22" t="n"/>
      <c r="C305" s="22" t="n"/>
      <c r="D305" s="22" t="n"/>
      <c r="E305" s="38">
        <f>F305+I305</f>
        <v/>
      </c>
      <c r="F305" s="39" t="n">
        <v>500</v>
      </c>
      <c r="G305" s="13" t="n"/>
      <c r="H305" s="25" t="n"/>
      <c r="I305" s="26">
        <f>G305*H305</f>
        <v/>
      </c>
      <c r="J305" s="27" t="n"/>
      <c r="K305" s="28" t="n"/>
      <c r="L305" s="29" t="n"/>
      <c r="M305" s="30" t="n"/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31" t="n"/>
      <c r="Q305" s="31" t="n"/>
      <c r="R305" s="31" t="n"/>
      <c r="S305" s="32">
        <f>IFERROR(IF(M305&lt;&gt;"",VLOOKUP(M305,'Estoque FULL '!$A:$D,4,0),0),0)</f>
        <v/>
      </c>
      <c r="T305" s="33" t="n"/>
      <c r="U305" s="34" t="n"/>
      <c r="V305" s="35">
        <f>I305+F305+S305+T305+U305</f>
        <v/>
      </c>
      <c r="W305" s="13" t="n"/>
      <c r="X305" s="13" t="n"/>
      <c r="Y305" s="13" t="n"/>
      <c r="Z305" s="13" t="n"/>
      <c r="AA305" s="13" t="n"/>
      <c r="AB305" s="13" t="n"/>
      <c r="AC305" s="13">
        <f>IF(S305="#N/D","ERRO","")</f>
        <v/>
      </c>
      <c r="AD305" s="13" t="n"/>
      <c r="AE305" s="13" t="n">
        <v>2.3</v>
      </c>
      <c r="AF305" s="13" t="n">
        <v>0</v>
      </c>
      <c r="AG305" s="14" t="n"/>
      <c r="AH305" s="14">
        <f>IFERROR(V305*AE305,0)</f>
        <v/>
      </c>
      <c r="AI305" s="14">
        <f>IFERROR(V305*AF305,0)</f>
        <v/>
      </c>
      <c r="AJ305" s="14">
        <f>IFERROR(V305*AG305,0)</f>
        <v/>
      </c>
      <c r="AK305" s="13" t="inlineStr">
        <is>
          <t>NFe35250514960081000186550010000299481253500870</t>
        </is>
      </c>
      <c r="AL305" s="13" t="n"/>
      <c r="AM305" s="20" t="n"/>
      <c r="AN305" s="20" t="n"/>
      <c r="AO305" s="20" t="n"/>
      <c r="AP305" s="20" t="n"/>
      <c r="AQ305" s="20" t="n"/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</row>
    <row r="306" ht="20.25" customHeight="1" s="185">
      <c r="A306" s="22" t="inlineStr">
        <is>
          <t>PLUG STORM MXT PRETO F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2.45</v>
      </c>
      <c r="AF306" s="13" t="n">
        <v>0</v>
      </c>
      <c r="AG306" s="14" t="n"/>
      <c r="AH306" s="14">
        <f>IFERROR(V306*AE306,0)</f>
        <v/>
      </c>
      <c r="AI306" s="14">
        <f>IFERROR(V306*AF306,0)</f>
        <v/>
      </c>
      <c r="AJ306" s="14">
        <f>IFERROR(V306*AG306,0)</f>
        <v/>
      </c>
      <c r="AK306" s="13" t="inlineStr">
        <is>
          <t>NFe35250514960081000186550010000299481253500870</t>
        </is>
      </c>
      <c r="AL306" s="13" t="n"/>
      <c r="AM306" s="20" t="n"/>
      <c r="AN306" s="20" t="n"/>
      <c r="AO306" s="20" t="n"/>
      <c r="AP306" s="20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</row>
    <row r="307" ht="20.25" customHeight="1" s="185">
      <c r="A307" s="22" t="inlineStr">
        <is>
          <t xml:space="preserve">PLUGS 4K BRONZE </t>
        </is>
      </c>
      <c r="B307" s="22" t="inlineStr">
        <is>
          <t>BRONZE</t>
        </is>
      </c>
      <c r="C307" s="22" t="n"/>
      <c r="D307" s="22" t="n"/>
      <c r="E307" s="38">
        <f>F307+I307</f>
        <v/>
      </c>
      <c r="F307" s="24" t="n">
        <v>1170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inlineStr">
        <is>
          <t>DUMMYGOLD</t>
        </is>
      </c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>
        <f>IFERROR(VLOOKUP(K307,'Inventário+Enviado+pela+Amazon+'!$C$1:$F$510,4,0),0)</f>
        <v/>
      </c>
      <c r="U307" s="34" t="n"/>
      <c r="V307" s="35">
        <f>I307+F307+S307+T307+U307</f>
        <v/>
      </c>
      <c r="W307" s="13">
        <f>V307*X307</f>
        <v/>
      </c>
      <c r="X307" s="13" t="n">
        <v>4.94</v>
      </c>
      <c r="Y307" s="13" t="n">
        <v>0.89</v>
      </c>
      <c r="Z307" s="13">
        <f>Y307*V307</f>
        <v/>
      </c>
      <c r="AA307" s="13" t="n"/>
      <c r="AB307" s="13" t="n"/>
      <c r="AC307" s="13">
        <f>IF(S307="#N/D","ERRO","")</f>
        <v/>
      </c>
      <c r="AD307" s="13" t="n"/>
      <c r="AE307" s="157" t="n">
        <v>3.194396551724138</v>
      </c>
      <c r="AF307" s="157" t="n">
        <v>0.3837793103448276</v>
      </c>
      <c r="AG307" s="157" t="n">
        <v>0.1212724137931035</v>
      </c>
      <c r="AH307" s="14">
        <f>IFERROR(V307*AE307,0)</f>
        <v/>
      </c>
      <c r="AI307" s="14">
        <f>IFERROR(V307*AF307,0)</f>
        <v/>
      </c>
      <c r="AJ307" s="14">
        <f>IFERROR(V307*AG307,0)</f>
        <v/>
      </c>
      <c r="AK307" s="161" t="inlineStr">
        <is>
          <t>NFe35251242661482000170550270000000271576206750</t>
        </is>
      </c>
      <c r="AL307" s="162" t="inlineStr">
        <is>
          <t>2025-12-08T07:00:00-03:00</t>
        </is>
      </c>
      <c r="AM307" s="20" t="n"/>
      <c r="AN307" s="20" t="n"/>
      <c r="AO307" s="20" t="n"/>
      <c r="AP307" s="20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</row>
    <row r="308" ht="19.5" customHeight="1" s="185">
      <c r="A308" s="22" t="inlineStr">
        <is>
          <t>-----------------KIT 6 UN GOLD</t>
        </is>
      </c>
      <c r="B308" s="22" t="n"/>
      <c r="C308" s="22" t="n"/>
      <c r="D308" s="22" t="n"/>
      <c r="E308" s="38">
        <f>F308+I308</f>
        <v/>
      </c>
      <c r="F308" s="24" t="n"/>
      <c r="G308" s="13" t="n"/>
      <c r="H308" s="25" t="n"/>
      <c r="I308" s="26">
        <f>G308*H308</f>
        <v/>
      </c>
      <c r="J308" s="27" t="n"/>
      <c r="K308" s="28" t="n"/>
      <c r="L308" s="40" t="n">
        <v>748252678904</v>
      </c>
      <c r="M308" s="169" t="inlineStr">
        <is>
          <t>MLKIT_MLB1861971044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40" t="n">
        <v>6</v>
      </c>
      <c r="Q308" s="40" t="n"/>
      <c r="R308" s="40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42">
        <f>I308+F308+S308+T308+U308</f>
        <v/>
      </c>
      <c r="W308" s="13" t="n"/>
      <c r="X308" s="13" t="n"/>
      <c r="Y308" s="13" t="n"/>
      <c r="Z308" s="13" t="n"/>
      <c r="AA308" s="13" t="n"/>
      <c r="AB308" s="13" t="n"/>
      <c r="AC308" s="13">
        <f>IF(S308="#N/D","ERRO","")</f>
        <v/>
      </c>
      <c r="AD308" s="13" t="n"/>
      <c r="AE308" s="13" t="n"/>
      <c r="AF308" s="13" t="n"/>
      <c r="AG308" s="14" t="n"/>
      <c r="AH308" s="14">
        <f>IFERROR(V308*AE308,0)</f>
        <v/>
      </c>
      <c r="AI308" s="14">
        <f>IFERROR(V308*AF308,0)</f>
        <v/>
      </c>
      <c r="AJ308" s="14">
        <f>IFERROR(V308*AG308,0)</f>
        <v/>
      </c>
      <c r="AK308" s="13" t="n"/>
      <c r="AL308" s="13" t="n"/>
      <c r="AM308" s="20" t="n"/>
      <c r="AN308" s="20" t="n"/>
      <c r="AO308" s="20" t="n"/>
      <c r="AP308" s="20" t="n"/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</row>
    <row r="309" ht="19.5" customHeight="1" s="185">
      <c r="A309" s="22" t="inlineStr">
        <is>
          <t xml:space="preserve">PLUGS 4K PRATA </t>
        </is>
      </c>
      <c r="B309" s="22" t="inlineStr">
        <is>
          <t>PRATA</t>
        </is>
      </c>
      <c r="C309" s="22" t="n"/>
      <c r="D309" s="22" t="n"/>
      <c r="E309" s="38">
        <f>F309+I309</f>
        <v/>
      </c>
      <c r="F309" s="24" t="n">
        <v>1160</v>
      </c>
      <c r="G309" s="13" t="n"/>
      <c r="H309" s="25" t="n"/>
      <c r="I309" s="26">
        <f>G309*H309</f>
        <v/>
      </c>
      <c r="J309" s="27" t="n"/>
      <c r="K309" s="28" t="inlineStr">
        <is>
          <t>B0B55N863N</t>
        </is>
      </c>
      <c r="L309" s="29" t="n"/>
      <c r="M309" s="30" t="inlineStr">
        <is>
          <t>DUMMYSILVER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31" t="n"/>
      <c r="Q309" s="40">
        <f>V310*P310</f>
        <v/>
      </c>
      <c r="R309" s="40">
        <f>P311*V311</f>
        <v/>
      </c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35">
        <f>I309+F309+S309+T309+U309</f>
        <v/>
      </c>
      <c r="W309" s="13">
        <f>V309*X309</f>
        <v/>
      </c>
      <c r="X309" s="13" t="n">
        <v>4.94</v>
      </c>
      <c r="Y309" s="13" t="n">
        <v>0.89</v>
      </c>
      <c r="Z309" s="13">
        <f>Y309*V309</f>
        <v/>
      </c>
      <c r="AA309" s="13" t="n"/>
      <c r="AB309" s="13" t="n"/>
      <c r="AC309" s="13">
        <f>IF(S309="#N/D","ERRO","")</f>
        <v/>
      </c>
      <c r="AD309" s="13" t="n"/>
      <c r="AE309" s="157" t="n">
        <v>3.194396551724138</v>
      </c>
      <c r="AF309" s="157" t="n">
        <v>0.3837793103448276</v>
      </c>
      <c r="AG309" s="157" t="n">
        <v>0.1212724137931035</v>
      </c>
      <c r="AH309" s="14">
        <f>IFERROR(V309*AE309,0)</f>
        <v/>
      </c>
      <c r="AI309" s="14">
        <f>IFERROR(V309*AF309,0)</f>
        <v/>
      </c>
      <c r="AJ309" s="14">
        <f>IFERROR(V309*AG309,0)</f>
        <v/>
      </c>
      <c r="AK309" s="161" t="inlineStr">
        <is>
          <t>NFe35251242661482000170550270000000271576206750</t>
        </is>
      </c>
      <c r="AL309" s="162" t="inlineStr">
        <is>
          <t>2025-12-08T07:00:00-03:00</t>
        </is>
      </c>
      <c r="AM309" s="20" t="n"/>
      <c r="AN309" s="20" t="n"/>
      <c r="AO309" s="20" t="n"/>
      <c r="AP309" s="20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</row>
    <row r="310" ht="19.5" customHeight="1" s="185">
      <c r="A310" s="22" t="inlineStr">
        <is>
          <t>-----------------KIT 2 UN DUMMY PRATA</t>
        </is>
      </c>
      <c r="B310" s="22" t="n"/>
      <c r="C310" s="22" t="n"/>
      <c r="D310" s="22" t="n"/>
      <c r="E310" s="38">
        <f>F310+I310</f>
        <v/>
      </c>
      <c r="F310" s="24" t="n"/>
      <c r="G310" s="13" t="n"/>
      <c r="H310" s="25" t="n"/>
      <c r="I310" s="26">
        <f>G310*H310</f>
        <v/>
      </c>
      <c r="J310" s="27" t="n"/>
      <c r="K310" s="28" t="inlineStr">
        <is>
          <t>B0B55PMZW5</t>
        </is>
      </c>
      <c r="L310" s="29" t="n"/>
      <c r="M310" s="30" t="inlineStr">
        <is>
          <t>MLKIT_MLB2213104013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>
        <v>2</v>
      </c>
      <c r="Q310" s="31" t="n"/>
      <c r="R310" s="31" t="n"/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 t="n"/>
      <c r="X310" s="13" t="n"/>
      <c r="Y310" s="13" t="n"/>
      <c r="Z310" s="13" t="n"/>
      <c r="AA310" s="13" t="n"/>
      <c r="AB310" s="13" t="n"/>
      <c r="AC310" s="13">
        <f>IF(S310="#N/D","ERRO","")</f>
        <v/>
      </c>
      <c r="AD310" s="13" t="n"/>
      <c r="AE310" s="13" t="n"/>
      <c r="AF310" s="13" t="n"/>
      <c r="AG310" s="14" t="n"/>
      <c r="AH310" s="14">
        <f>IFERROR(V310*AE310,0)</f>
        <v/>
      </c>
      <c r="AI310" s="14">
        <f>IFERROR(V310*AF310,0)</f>
        <v/>
      </c>
      <c r="AJ310" s="14">
        <f>IFERROR(V310*AG310,0)</f>
        <v/>
      </c>
      <c r="AK310" s="13" t="n"/>
      <c r="AL310" s="13" t="n"/>
      <c r="AM310" s="20" t="n"/>
      <c r="AN310" s="20" t="n"/>
      <c r="AO310" s="20" t="n"/>
      <c r="AP310" s="20" t="n"/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</row>
    <row r="311" ht="19.5" customHeight="1" s="185">
      <c r="A311" s="22" t="inlineStr">
        <is>
          <t>-----------------KIT 6 UN DUMMY PRATA</t>
        </is>
      </c>
      <c r="B311" s="22" t="n"/>
      <c r="C311" s="22" t="n"/>
      <c r="D311" s="22" t="n"/>
      <c r="E311" s="38">
        <f>F311+I311</f>
        <v/>
      </c>
      <c r="F311" s="24" t="n"/>
      <c r="G311" s="13" t="n"/>
      <c r="H311" s="25" t="n"/>
      <c r="I311" s="26">
        <f>G311*H311</f>
        <v/>
      </c>
      <c r="J311" s="27" t="n"/>
      <c r="K311" s="28" t="inlineStr">
        <is>
          <t>B0B55NC4ZT</t>
        </is>
      </c>
      <c r="L311" s="29" t="n"/>
      <c r="M311" s="30" t="n"/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6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4">
        <f>IFERROR(V311*AE311,0)</f>
        <v/>
      </c>
      <c r="AI311" s="14">
        <f>IFERROR(V311*AF311,0)</f>
        <v/>
      </c>
      <c r="AJ311" s="14">
        <f>IFERROR(V311*AG311,0)</f>
        <v/>
      </c>
      <c r="AK311" s="13" t="n"/>
      <c r="AL311" s="13" t="n"/>
      <c r="AM311" s="20" t="n"/>
      <c r="AN311" s="20" t="n"/>
      <c r="AO311" s="20" t="n"/>
      <c r="AP311" s="20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</row>
    <row r="312" ht="19.5" customHeight="1" s="185">
      <c r="A312" s="22" t="n"/>
      <c r="B312" s="22" t="n"/>
      <c r="C312" s="22" t="n"/>
      <c r="D312" s="22" t="n"/>
      <c r="E312" s="38">
        <f>F312+I312</f>
        <v/>
      </c>
      <c r="F312" s="24" t="n"/>
      <c r="G312" s="13" t="n"/>
      <c r="H312" s="25" t="n"/>
      <c r="I312" s="26">
        <f>G312*H312</f>
        <v/>
      </c>
      <c r="J312" s="27" t="n"/>
      <c r="K312" s="28" t="n"/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/>
      <c r="Q312" s="31" t="n"/>
      <c r="R312" s="31" t="n"/>
      <c r="S312" s="32">
        <f>IFERROR(IF(M312&lt;&gt;"",VLOOKUP(M312,'Estoque FULL '!$A:$D,4,0),0),0)</f>
        <v/>
      </c>
      <c r="T312" s="33" t="n"/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4">
        <f>IFERROR(V312*AE312,0)</f>
        <v/>
      </c>
      <c r="AI312" s="14">
        <f>IFERROR(V312*AF312,0)</f>
        <v/>
      </c>
      <c r="AJ312" s="14">
        <f>IFERROR(V312*AG312,0)</f>
        <v/>
      </c>
      <c r="AK312" s="13" t="n"/>
      <c r="AL312" s="13" t="n"/>
      <c r="AM312" s="20" t="n"/>
      <c r="AN312" s="20" t="n"/>
      <c r="AO312" s="20" t="n"/>
      <c r="AP312" s="20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</row>
    <row r="313" ht="19.5" customHeight="1" s="185">
      <c r="A313" s="22" t="inlineStr">
        <is>
          <t>PLUGS 4K PRETO</t>
        </is>
      </c>
      <c r="B313" s="22" t="inlineStr">
        <is>
          <t>PRETO</t>
        </is>
      </c>
      <c r="C313" s="22" t="n"/>
      <c r="D313" s="22" t="n"/>
      <c r="E313" s="38">
        <f>F313+I313</f>
        <v/>
      </c>
      <c r="F313" s="24" t="n">
        <v>480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inlineStr">
        <is>
          <t>DUMMYBK</t>
        </is>
      </c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>
        <f>IFERROR(VLOOKUP(K313,'Inventário+Enviado+pela+Amazon+'!$C$1:$F$510,4,0),0)</f>
        <v/>
      </c>
      <c r="U313" s="34" t="n"/>
      <c r="V313" s="35">
        <f>I313+F313+S313+T313+U313</f>
        <v/>
      </c>
      <c r="W313" s="13">
        <f>V313*X313</f>
        <v/>
      </c>
      <c r="X313" s="13" t="n">
        <v>4.94</v>
      </c>
      <c r="Y313" s="13" t="n">
        <v>0.89</v>
      </c>
      <c r="Z313" s="13">
        <f>Y313*V313</f>
        <v/>
      </c>
      <c r="AA313" s="13" t="n"/>
      <c r="AB313" s="13" t="n"/>
      <c r="AC313" s="13">
        <f>IF(S313="#N/D","ERRO","")</f>
        <v/>
      </c>
      <c r="AD313" s="13" t="n"/>
      <c r="AE313" s="157" t="n">
        <v>3.194396551724138</v>
      </c>
      <c r="AF313" s="157" t="n">
        <v>0.3837793103448276</v>
      </c>
      <c r="AG313" s="157" t="n">
        <v>0.1212724137931035</v>
      </c>
      <c r="AH313" s="14">
        <f>IFERROR(V313*AE313,0)</f>
        <v/>
      </c>
      <c r="AI313" s="14">
        <f>IFERROR(V313*AF313,0)</f>
        <v/>
      </c>
      <c r="AJ313" s="14">
        <f>IFERROR(V313*AG313,0)</f>
        <v/>
      </c>
      <c r="AK313" s="161" t="inlineStr">
        <is>
          <t>NFe35251242661482000170550270000000271576206750</t>
        </is>
      </c>
      <c r="AL313" s="162" t="inlineStr">
        <is>
          <t>2025-12-08T07:00:00-03:00</t>
        </is>
      </c>
      <c r="AM313" s="20" t="n"/>
      <c r="AN313" s="20" t="n"/>
      <c r="AO313" s="20" t="n"/>
      <c r="AP313" s="20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</row>
    <row r="314" ht="19.5" customHeight="1" s="185">
      <c r="A314" s="22" t="inlineStr">
        <is>
          <t>-----------------KIT 2 UN DUMMY Preto</t>
        </is>
      </c>
      <c r="B314" s="22" t="n"/>
      <c r="C314" s="22" t="n"/>
      <c r="D314" s="22" t="n"/>
      <c r="E314" s="38">
        <f>F314+I314</f>
        <v/>
      </c>
      <c r="F314" s="24" t="n"/>
      <c r="G314" s="13" t="n"/>
      <c r="H314" s="25" t="n"/>
      <c r="I314" s="26">
        <f>G314*H314</f>
        <v/>
      </c>
      <c r="J314" s="113" t="inlineStr">
        <is>
          <t>PRETO</t>
        </is>
      </c>
      <c r="K314" s="114" t="inlineStr">
        <is>
          <t>B0CGJX5FR5</t>
        </is>
      </c>
      <c r="L314" s="29" t="n">
        <v>0</v>
      </c>
      <c r="M314" s="30" t="n"/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>
        <v>2</v>
      </c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 t="n"/>
      <c r="X314" s="13" t="n"/>
      <c r="Y314" s="13" t="n"/>
      <c r="Z314" s="13" t="n">
        <v>0</v>
      </c>
      <c r="AA314" s="13" t="n">
        <v>0</v>
      </c>
      <c r="AB314" s="13" t="n"/>
      <c r="AC314" s="13">
        <f>IF(S314="#N/D","ERRO","")</f>
        <v/>
      </c>
      <c r="AD314" s="13" t="n"/>
      <c r="AE314" s="13" t="n"/>
      <c r="AF314" s="13" t="n">
        <v>0</v>
      </c>
      <c r="AG314" s="14" t="n"/>
      <c r="AH314" s="14">
        <f>IFERROR(V314*AE314,0)</f>
        <v/>
      </c>
      <c r="AI314" s="14">
        <f>IFERROR(V314*AF314,0)</f>
        <v/>
      </c>
      <c r="AJ314" s="14">
        <f>IFERROR(V314*AG314,0)</f>
        <v/>
      </c>
      <c r="AK314" s="13" t="n">
        <v>0.89</v>
      </c>
      <c r="AL314" s="13" t="n">
        <v>0</v>
      </c>
      <c r="AM314" s="20" t="n"/>
      <c r="AN314" s="20" t="n"/>
      <c r="AO314" s="20" t="n"/>
      <c r="AP314" s="20" t="n"/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</row>
    <row r="315" ht="19.5" customHeight="1" s="185">
      <c r="A315" s="115" t="n"/>
      <c r="B315" s="115" t="n"/>
      <c r="C315" s="115" t="n"/>
      <c r="D315" s="115" t="n"/>
      <c r="E315" s="38">
        <f>F315+I315</f>
        <v/>
      </c>
      <c r="F315" s="74" t="n"/>
      <c r="G315" s="115" t="n"/>
      <c r="H315" s="116" t="n"/>
      <c r="I315" s="26">
        <f>G315*H315</f>
        <v/>
      </c>
      <c r="J315" s="27" t="n"/>
      <c r="K315" s="28" t="n"/>
      <c r="L315" s="29" t="n"/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117" t="n"/>
      <c r="Q315" s="117" t="n"/>
      <c r="R315" s="117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/>
      <c r="AA315" s="13" t="n"/>
      <c r="AB315" s="13" t="n"/>
      <c r="AC315" s="13">
        <f>IF(S315="#N/D","ERRO","")</f>
        <v/>
      </c>
      <c r="AD315" s="13" t="n"/>
      <c r="AE315" s="13" t="n"/>
      <c r="AF315" s="13" t="n"/>
      <c r="AG315" s="14" t="n"/>
      <c r="AH315" s="14">
        <f>IFERROR(V315*AE315,0)</f>
        <v/>
      </c>
      <c r="AI315" s="14">
        <f>IFERROR(V315*AF315,0)</f>
        <v/>
      </c>
      <c r="AJ315" s="14">
        <f>IFERROR(V315*AG315,0)</f>
        <v/>
      </c>
      <c r="AK315" s="13" t="n"/>
      <c r="AL315" s="13" t="n"/>
      <c r="AM315" s="20" t="n"/>
      <c r="AN315" s="20" t="n"/>
      <c r="AO315" s="20" t="n"/>
      <c r="AP315" s="20" t="n"/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</row>
    <row r="316" ht="19.5" customHeight="1" s="185">
      <c r="A316" s="118" t="inlineStr">
        <is>
          <t>MXT</t>
        </is>
      </c>
      <c r="B316" s="115" t="n"/>
      <c r="C316" s="115" t="n"/>
      <c r="D316" s="115" t="n"/>
      <c r="E316" s="38">
        <f>F316+I316</f>
        <v/>
      </c>
      <c r="F316" s="74" t="n"/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 t="n"/>
      <c r="U316" s="34" t="n"/>
      <c r="V316" s="35" t="n"/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4">
        <f>IFERROR(V316*AE316,0)</f>
        <v/>
      </c>
      <c r="AI316" s="14">
        <f>IFERROR(V316*AF316,0)</f>
        <v/>
      </c>
      <c r="AJ316" s="14">
        <f>IFERROR(V316*AG316,0)</f>
        <v/>
      </c>
      <c r="AK316" s="13" t="n"/>
      <c r="AL316" s="13" t="n"/>
      <c r="AM316" s="20" t="n"/>
      <c r="AN316" s="20" t="n"/>
      <c r="AO316" s="20" t="n"/>
      <c r="AP316" s="20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</row>
    <row r="317" ht="19.5" customHeight="1" s="185">
      <c r="A317" s="118" t="inlineStr">
        <is>
          <t>XLR Femea</t>
        </is>
      </c>
      <c r="B317" s="115" t="n"/>
      <c r="C317" s="115" t="n"/>
      <c r="D317" s="115" t="n"/>
      <c r="E317" s="38">
        <f>F317+I317</f>
        <v/>
      </c>
      <c r="F317" s="74" t="n">
        <v>500</v>
      </c>
      <c r="G317" s="115" t="n"/>
      <c r="H317" s="116" t="n"/>
      <c r="I317" s="26" t="n"/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 t="n"/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>
        <f>I317+F317+S317+T317+U317</f>
        <v/>
      </c>
      <c r="W317" s="13" t="n"/>
      <c r="X317" s="13" t="n"/>
      <c r="Y317" s="13" t="n"/>
      <c r="Z317" s="13" t="n"/>
      <c r="AA317" s="13" t="n"/>
      <c r="AB317" s="13" t="n"/>
      <c r="AC317" s="13" t="n"/>
      <c r="AD317" s="13" t="n"/>
      <c r="AE317" s="13" t="n">
        <v>3.86</v>
      </c>
      <c r="AF317" s="13" t="n">
        <v>0</v>
      </c>
      <c r="AG317" s="14" t="n"/>
      <c r="AH317" s="14">
        <f>IFERROR(V317*AE317,0)</f>
        <v/>
      </c>
      <c r="AI317" s="14">
        <f>IFERROR(V317*AF317,0)</f>
        <v/>
      </c>
      <c r="AJ317" s="14">
        <f>IFERROR(V317*AG317,0)</f>
        <v/>
      </c>
      <c r="AK317" s="13" t="inlineStr">
        <is>
          <t>3525 0805 9466 6300 0117 5500 1000 1499 7815 2706 5825</t>
        </is>
      </c>
      <c r="AL317" s="13" t="n"/>
      <c r="AM317" s="20" t="n"/>
      <c r="AN317" s="20" t="n"/>
      <c r="AO317" s="20" t="n"/>
      <c r="AP317" s="20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</row>
    <row r="318" ht="19.5" customHeight="1" s="185">
      <c r="A318" s="118" t="inlineStr">
        <is>
          <t>P2</t>
        </is>
      </c>
      <c r="B318" s="115" t="n"/>
      <c r="C318" s="115" t="n"/>
      <c r="D318" s="115" t="n"/>
      <c r="E318" s="38">
        <f>F318+I318</f>
        <v/>
      </c>
      <c r="F318" s="74" t="n">
        <v>350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>
        <f>IFERROR(VLOOKUP(K318,'Inventário+Enviado+pela+Amazon+'!$C$1:$F$510,4,0),0)</f>
        <v/>
      </c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4.2</v>
      </c>
      <c r="AF318" s="13" t="n">
        <v>0</v>
      </c>
      <c r="AG318" s="14" t="n"/>
      <c r="AH318" s="14">
        <f>IFERROR(V318*AE318,0)</f>
        <v/>
      </c>
      <c r="AI318" s="14">
        <f>IFERROR(V318*AF318,0)</f>
        <v/>
      </c>
      <c r="AJ318" s="14">
        <f>IFERROR(V318*AG318,0)</f>
        <v/>
      </c>
      <c r="AK318" s="13" t="inlineStr">
        <is>
          <t>3525 0805 9466 6300 0117 5500 1000 1499 7815 2706 5825</t>
        </is>
      </c>
      <c r="AL318" s="13" t="n"/>
      <c r="AM318" s="20" t="n"/>
      <c r="AN318" s="20" t="n"/>
      <c r="AO318" s="20" t="n"/>
      <c r="AP318" s="20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</row>
    <row r="319" ht="19.5" customHeight="1" s="185">
      <c r="A319" s="118" t="inlineStr">
        <is>
          <t>PLUGS p2 Jack MXT 5 un</t>
        </is>
      </c>
      <c r="B319" s="115" t="n"/>
      <c r="C319" s="115" t="n"/>
      <c r="D319" s="115" t="n"/>
      <c r="E319" s="38">
        <f>F319+I319</f>
        <v/>
      </c>
      <c r="F319" s="74" t="n"/>
      <c r="G319" s="115" t="n"/>
      <c r="H319" s="116" t="n"/>
      <c r="I319" s="26">
        <f>G319*H319</f>
        <v/>
      </c>
      <c r="J319" s="27" t="n"/>
      <c r="K319" s="28" t="inlineStr">
        <is>
          <t>B0D6KZB257</t>
        </is>
      </c>
      <c r="L319" s="29" t="n"/>
      <c r="M319" s="30" t="n"/>
      <c r="N319" s="30">
        <f>IF(K319="","",VLOOKUP(K319,'Inventário+Enviado+pela+Amazon+'!$C$1:$G$536,5,0))</f>
        <v/>
      </c>
      <c r="O319" s="31">
        <f>IF(M319="","",VLOOKUP(M319,'Estoque FULL '!$A:$D,3,0))</f>
        <v/>
      </c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 t="n"/>
      <c r="W319" s="13" t="n"/>
      <c r="X319" s="13" t="n"/>
      <c r="Y319" s="13" t="n"/>
      <c r="Z319" s="13" t="n"/>
      <c r="AA319" s="13" t="n"/>
      <c r="AB319" s="13" t="n"/>
      <c r="AC319" s="13">
        <f>IF(S319="#N/D","ERRO","")</f>
        <v/>
      </c>
      <c r="AD319" s="13" t="n"/>
      <c r="AE319" s="13" t="n"/>
      <c r="AF319" s="13" t="n"/>
      <c r="AG319" s="14" t="n"/>
      <c r="AH319" s="14">
        <f>IFERROR(V319*AE319,0)</f>
        <v/>
      </c>
      <c r="AI319" s="14">
        <f>IFERROR(V319*AF319,0)</f>
        <v/>
      </c>
      <c r="AJ319" s="14">
        <f>IFERROR(V319*AG319,0)</f>
        <v/>
      </c>
      <c r="AK319" s="13" t="n"/>
      <c r="AL319" s="13" t="n"/>
      <c r="AM319" s="20" t="n"/>
      <c r="AN319" s="20" t="n"/>
      <c r="AO319" s="20" t="n"/>
      <c r="AP319" s="20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</row>
    <row r="320" ht="19.5" customHeight="1" s="185">
      <c r="A320" s="119" t="inlineStr">
        <is>
          <t>Conector P10 Mono MXT 64.1.621</t>
        </is>
      </c>
      <c r="B320" s="1" t="n"/>
      <c r="C320" s="1" t="n"/>
      <c r="D320" s="1" t="n"/>
      <c r="E320" s="120">
        <f>F320+I320</f>
        <v/>
      </c>
      <c r="F320" s="3" t="inlineStr">
        <is>
          <t>500</t>
        </is>
      </c>
      <c r="G320" s="4" t="n"/>
      <c r="H320" s="5" t="n"/>
      <c r="I320" s="26" t="n"/>
      <c r="J320" s="27" t="n"/>
      <c r="K320" s="8" t="n"/>
      <c r="L320" s="9" t="n"/>
      <c r="M320" s="121" t="n"/>
      <c r="N320" s="30">
        <f>IF(K320="","",VLOOKUP(K320,'Inventário+Enviado+pela+Amazon+'!$C$1:$G$536,5,0))</f>
        <v/>
      </c>
      <c r="O320" s="31" t="n"/>
      <c r="P320" s="10" t="n"/>
      <c r="Q320" s="10" t="n"/>
      <c r="R320" s="10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122">
        <f>I320+F320+S320+T320+U320</f>
        <v/>
      </c>
      <c r="W320" s="4" t="n"/>
      <c r="X320" s="4" t="n"/>
      <c r="Y320" s="4" t="n"/>
      <c r="Z320" s="4" t="n"/>
      <c r="AA320" s="13" t="n"/>
      <c r="AB320" s="13" t="n"/>
      <c r="AC320" s="13" t="n"/>
      <c r="AD320" s="13" t="n"/>
      <c r="AE320" s="13" t="n">
        <v>3.6</v>
      </c>
      <c r="AF320" s="13" t="n"/>
      <c r="AG320" s="14" t="n"/>
      <c r="AH320" s="14">
        <f>IFERROR(V320*AE320,0)</f>
        <v/>
      </c>
      <c r="AI320" s="14">
        <f>IFERROR(V320*AF320,0)</f>
        <v/>
      </c>
      <c r="AJ320" s="14">
        <f>IFERROR(V320*AG320,0)</f>
        <v/>
      </c>
      <c r="AK320" s="13" t="inlineStr">
        <is>
          <t>NFe35250905946663000117550010001508211460145537</t>
        </is>
      </c>
      <c r="AL320" s="13" t="n"/>
      <c r="AM320" s="20" t="n"/>
      <c r="AN320" s="20" t="n"/>
      <c r="AO320" s="20" t="n"/>
      <c r="AP320" s="20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</row>
    <row r="321" ht="19.5" customHeight="1" s="185">
      <c r="A321" s="119" t="inlineStr">
        <is>
          <t>90 graus XLR Mxt</t>
        </is>
      </c>
      <c r="B321" s="1" t="n"/>
      <c r="C321" s="1" t="n"/>
      <c r="D321" s="1" t="n"/>
      <c r="E321" s="120" t="n"/>
      <c r="F321" s="3" t="n"/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 t="n"/>
      <c r="U321" s="34" t="n"/>
      <c r="V321" s="122" t="n"/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/>
      <c r="AF321" s="13" t="n"/>
      <c r="AG321" s="14" t="n"/>
      <c r="AH321" s="14" t="n"/>
      <c r="AI321" s="14" t="n"/>
      <c r="AJ321" s="14">
        <f>IFERROR(V321*AG321,0)</f>
        <v/>
      </c>
      <c r="AK321" s="13" t="n"/>
      <c r="AL321" s="13" t="n"/>
      <c r="AM321" s="20" t="n"/>
      <c r="AN321" s="20" t="n"/>
      <c r="AO321" s="20" t="n"/>
      <c r="AP321" s="20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</row>
    <row r="322" ht="19.5" customHeight="1" s="185">
      <c r="A322" s="1" t="n"/>
      <c r="B322" s="1" t="n"/>
      <c r="C322" s="1" t="n"/>
      <c r="D322" s="1" t="n"/>
      <c r="E322" s="38" t="n"/>
      <c r="F322" s="3" t="inlineStr">
        <is>
          <t>CHEGOU</t>
        </is>
      </c>
      <c r="G322" s="4" t="n"/>
      <c r="H322" s="5" t="n"/>
      <c r="I322" s="26">
        <f>G322*H322</f>
        <v/>
      </c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>
        <f>IF(M322="","",VLOOKUP(M322,'Estoque FULL '!$A:$D,3,0))</f>
        <v/>
      </c>
      <c r="P322" s="10" t="n"/>
      <c r="Q322" s="10" t="n"/>
      <c r="R322" s="10" t="n"/>
      <c r="S322" s="32">
        <f>IFERROR(IF(M322&lt;&gt;"",VLOOKUP(M322,'Estoque FULL '!$A:$D,4,0),0),0)</f>
        <v/>
      </c>
      <c r="T322" s="33">
        <f>IFERROR(VLOOKUP(K322,'Inventário+Enviado+pela+Amazon+'!$C$1:$F$510,4,0),0)</f>
        <v/>
      </c>
      <c r="U322" s="34" t="n"/>
      <c r="V322" s="35">
        <f>I322+F322+S322+T322+U322</f>
        <v/>
      </c>
      <c r="W322" s="4" t="inlineStr">
        <is>
          <t>VALOR</t>
        </is>
      </c>
      <c r="X322" s="4" t="inlineStr">
        <is>
          <t>CUSTO</t>
        </is>
      </c>
      <c r="Y322" s="4" t="inlineStr">
        <is>
          <t>ICMS</t>
        </is>
      </c>
      <c r="Z322" s="4" t="inlineStr">
        <is>
          <t>CRÉDITO</t>
        </is>
      </c>
      <c r="AA322" s="13" t="n"/>
      <c r="AB322" s="13" t="n"/>
      <c r="AC322" s="13">
        <f>IF(S322="#N/D","ERRO","")</f>
        <v/>
      </c>
      <c r="AD322" s="13" t="n"/>
      <c r="AE322" s="13" t="n"/>
      <c r="AF322" s="13" t="n"/>
      <c r="AG322" s="14" t="n"/>
      <c r="AH322" s="14">
        <f>IFERROR(V322*AE322,0)</f>
        <v/>
      </c>
      <c r="AI322" s="14">
        <f>IFERROR(V322*AF322,0)</f>
        <v/>
      </c>
      <c r="AJ322" s="14">
        <f>IFERROR(V322*AG322,0)</f>
        <v/>
      </c>
      <c r="AK322" s="13" t="n"/>
      <c r="AL322" s="13" t="n"/>
      <c r="AM322" s="20" t="n"/>
      <c r="AN322" s="20" t="n"/>
      <c r="AO322" s="20" t="n"/>
      <c r="AP322" s="20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</row>
    <row r="323" ht="19.5" customHeight="1" s="185">
      <c r="A323" s="22" t="inlineStr">
        <is>
          <t xml:space="preserve">IPHONE 13 ROSA  </t>
        </is>
      </c>
      <c r="B323" s="22" t="inlineStr">
        <is>
          <t>IPHONE 13</t>
        </is>
      </c>
      <c r="C323" s="22" t="n"/>
      <c r="D323" s="22" t="n"/>
      <c r="E323" s="38">
        <f>F323+I323</f>
        <v/>
      </c>
      <c r="F323" s="24" t="n">
        <v>72</v>
      </c>
      <c r="G323" s="13" t="n"/>
      <c r="H323" s="25" t="n"/>
      <c r="I323" s="26">
        <f>G323*H323</f>
        <v/>
      </c>
      <c r="J323" s="45" t="inlineStr">
        <is>
          <t>EST-06-CMP-002-SLP</t>
        </is>
      </c>
      <c r="K323" s="28" t="n"/>
      <c r="L323" s="29" t="n"/>
      <c r="M323" s="30" t="inlineStr">
        <is>
          <t>LB3290730986_177079946247</t>
        </is>
      </c>
      <c r="N323" s="30">
        <f>IF(K323="","",VLOOKUP(K323,'Inventário+Enviado+pela+Amazon+'!$C$1:$G$536,5,0))</f>
        <v/>
      </c>
      <c r="O323" s="31">
        <f>IF(M337="","",VLOOKUP(M337,'Estoque FULL '!$A:$D,3,0))</f>
        <v/>
      </c>
      <c r="P323" s="117" t="n"/>
      <c r="Q323" s="117" t="n"/>
      <c r="R323" s="117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13">
        <f>V323*X323</f>
        <v/>
      </c>
      <c r="X323" s="13" t="n">
        <v>9.34</v>
      </c>
      <c r="Y323" s="13" t="n">
        <v>1.6817</v>
      </c>
      <c r="Z323" s="13">
        <f>Y323*V323</f>
        <v/>
      </c>
      <c r="AA323" s="13" t="n"/>
      <c r="AB323" s="13" t="n"/>
      <c r="AC323" s="13">
        <f>IF(S323="#N/D","ERRO","")</f>
        <v/>
      </c>
      <c r="AD323" s="13" t="n"/>
      <c r="AE323" s="47" t="n">
        <v>9.990804123711341</v>
      </c>
      <c r="AF323" s="47" t="n">
        <v>1.681731958762887</v>
      </c>
      <c r="AG323" s="153" t="n">
        <v>0.62</v>
      </c>
      <c r="AH323" s="14">
        <f>IFERROR(V323*AE323,0)</f>
        <v/>
      </c>
      <c r="AI323" s="14">
        <f>IFERROR(V323*AF323,0)</f>
        <v/>
      </c>
      <c r="AJ323" s="14">
        <f>IFERROR(V323*AG323,0)</f>
        <v/>
      </c>
      <c r="AK323" s="106" t="inlineStr">
        <is>
          <t>NFe35240742661482000170550270000000151232217567</t>
        </is>
      </c>
      <c r="AL323" s="13" t="inlineStr">
        <is>
          <t>2024-07-02T14:04:21-03:00</t>
        </is>
      </c>
      <c r="AM323" s="20" t="n">
        <v>39269090</v>
      </c>
      <c r="AN323" s="20" t="n"/>
      <c r="AO323" s="20" t="n"/>
      <c r="AP323" s="20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</row>
    <row r="324" ht="19.5" customHeight="1" s="185">
      <c r="A324" s="44" t="inlineStr">
        <is>
          <t xml:space="preserve">IPHONE 13 BRANCO </t>
        </is>
      </c>
      <c r="B324" s="44" t="n"/>
      <c r="C324" s="44" t="n"/>
      <c r="D324" s="44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inlineStr">
        <is>
          <t>B0CJ75WX58</t>
        </is>
      </c>
      <c r="L324" s="29" t="n"/>
      <c r="M324" s="30" t="inlineStr">
        <is>
          <t>MLB5039226172_184647172727</t>
        </is>
      </c>
      <c r="N324" s="30">
        <f>IF(K324="","",VLOOKUP(K324,'Inventário+Enviado+pela+Amazon+'!$C$1:$G$536,5,0))</f>
        <v/>
      </c>
      <c r="O324" s="31">
        <f>IF(M324="","",VLOOKUP(M324,'Estoque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4">
        <f>IFERROR(V324*AE324,0)</f>
        <v/>
      </c>
      <c r="AI324" s="14">
        <f>IFERROR(V324*AF324,0)</f>
        <v/>
      </c>
      <c r="AJ324" s="14">
        <f>IFERROR(V324*AG324,0)</f>
        <v/>
      </c>
      <c r="AK324" s="106" t="inlineStr">
        <is>
          <t>NFe35240742661482000170550270000000151232217567</t>
        </is>
      </c>
      <c r="AL324" s="13" t="inlineStr">
        <is>
          <t>2024-07-02T14:04:21-03:00</t>
        </is>
      </c>
      <c r="AM324" s="20" t="n">
        <v>39269090</v>
      </c>
      <c r="AN324" s="20" t="n"/>
      <c r="AO324" s="20" t="n"/>
      <c r="AP324" s="20" t="n"/>
      <c r="AQ324" s="20" t="n"/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</row>
    <row r="325" ht="19.5" customHeight="1" s="185">
      <c r="A325" s="44" t="inlineStr">
        <is>
          <t>IPHONE 13 PRETA</t>
        </is>
      </c>
      <c r="B325" s="44" t="n"/>
      <c r="C325" s="44" t="n"/>
      <c r="D325" s="44" t="n"/>
      <c r="E325" s="38">
        <f>F325+I325</f>
        <v/>
      </c>
      <c r="F325" s="24" t="n">
        <v>35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B0CJ76PSGP</t>
        </is>
      </c>
      <c r="L325" s="29" t="n"/>
      <c r="M325" s="123" t="inlineStr">
        <is>
          <t>MLB3777262171_181046000200</t>
        </is>
      </c>
      <c r="N325" s="30">
        <f>IF(K325="","",VLOOKUP(K325,'Inventário+Enviado+pela+Amazon+'!$C$1:$G$536,5,0))</f>
        <v/>
      </c>
      <c r="O325" s="31">
        <f>IF(#REF!="","",VLOOKUP(#REF!,'Estoque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13" t="n">
        <v>9.990804123711341</v>
      </c>
      <c r="AF325" s="13" t="n">
        <v>1.681731958762887</v>
      </c>
      <c r="AG325" s="153" t="n">
        <v>0.62</v>
      </c>
      <c r="AH325" s="14">
        <f>IFERROR(V325*AE325,0)</f>
        <v/>
      </c>
      <c r="AI325" s="14">
        <f>IFERROR(V325*AF325,0)</f>
        <v/>
      </c>
      <c r="AJ325" s="14">
        <f>IFERROR(V325*AG325,0)</f>
        <v/>
      </c>
      <c r="AK325" s="106" t="inlineStr">
        <is>
          <t>NFe35240742661482000170550270000000151232217567</t>
        </is>
      </c>
      <c r="AL325" s="13" t="inlineStr">
        <is>
          <t>2024-07-02T14:04:21-03:00</t>
        </is>
      </c>
      <c r="AM325" s="20" t="n">
        <v>39269090</v>
      </c>
      <c r="AN325" s="20" t="n"/>
      <c r="AO325" s="20" t="n"/>
      <c r="AP325" s="20" t="n"/>
      <c r="AQ325" s="20" t="n"/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</row>
    <row r="326" ht="19.5" customHeight="1" s="185">
      <c r="A326" s="44" t="inlineStr">
        <is>
          <t>13 AZUL em V</t>
        </is>
      </c>
      <c r="B326" s="44" t="n"/>
      <c r="C326" s="44" t="n"/>
      <c r="D326" s="44" t="n"/>
      <c r="E326" s="38">
        <f>F326+I326</f>
        <v/>
      </c>
      <c r="F326" s="24" t="n"/>
      <c r="G326" s="13" t="n"/>
      <c r="H326" s="25" t="n"/>
      <c r="I326" s="26">
        <f>G326*H326</f>
        <v/>
      </c>
      <c r="J326" s="27" t="n"/>
      <c r="K326" s="28" t="inlineStr">
        <is>
          <t>B0B7QTG4GY</t>
        </is>
      </c>
      <c r="L326" s="29" t="n"/>
      <c r="M326" s="30" t="n"/>
      <c r="N326" s="30">
        <f>IF(K326="","",VLOOKUP(K326,'Inventário+Enviado+pela+Amazon+'!$C$1:$G$536,5,0))</f>
        <v/>
      </c>
      <c r="O326" s="31">
        <f>IF(M326="","",VLOOKUP(M326,'Estoque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 t="n"/>
      <c r="X326" s="13" t="n"/>
      <c r="Y326" s="13" t="n"/>
      <c r="Z326" s="13" t="n"/>
      <c r="AA326" s="13" t="n"/>
      <c r="AB326" s="13" t="n"/>
      <c r="AC326" s="13">
        <f>IF(S326="#N/D","ERRO","")</f>
        <v/>
      </c>
      <c r="AD326" s="13" t="n"/>
      <c r="AE326" s="13" t="n">
        <v>6.50844</v>
      </c>
      <c r="AF326" s="13" t="n">
        <v>1.17152</v>
      </c>
      <c r="AG326" s="14" t="n"/>
      <c r="AH326" s="14">
        <f>IFERROR(V326*AE326,0)</f>
        <v/>
      </c>
      <c r="AI326" s="14">
        <f>IFERROR(V326*AF326,0)</f>
        <v/>
      </c>
      <c r="AJ326" s="14">
        <f>IFERROR(V326*AG326,0)</f>
        <v/>
      </c>
      <c r="AK326" s="13" t="n"/>
      <c r="AL326" s="13" t="n"/>
      <c r="AM326" s="20" t="n"/>
      <c r="AN326" s="20" t="n"/>
      <c r="AO326" s="20" t="n"/>
      <c r="AP326" s="20" t="n"/>
      <c r="AQ326" s="20" t="n"/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</row>
    <row r="327" ht="19.5" customHeight="1" s="185">
      <c r="A327" s="44" t="inlineStr">
        <is>
          <t>13 PRETA em V</t>
        </is>
      </c>
      <c r="B327" s="44" t="n"/>
      <c r="C327" s="44" t="n"/>
      <c r="D327" s="44" t="n"/>
      <c r="E327" s="38">
        <f>F327+I327</f>
        <v/>
      </c>
      <c r="F327" s="124" t="n">
        <v>435</v>
      </c>
      <c r="G327" s="13" t="n"/>
      <c r="H327" s="25" t="n"/>
      <c r="I327" s="26">
        <f>G327*H327</f>
        <v/>
      </c>
      <c r="J327" s="27" t="n"/>
      <c r="K327" s="28" t="n"/>
      <c r="L327" s="29" t="n"/>
      <c r="M327" s="30" t="inlineStr">
        <is>
          <t>MLB3900394988_179439214889</t>
        </is>
      </c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4">
        <f>IFERROR(V327*AE327,0)</f>
        <v/>
      </c>
      <c r="AI327" s="14">
        <f>IFERROR(V327*AF327,0)</f>
        <v/>
      </c>
      <c r="AJ327" s="14">
        <f>IFERROR(V327*AG327,0)</f>
        <v/>
      </c>
      <c r="AK327" s="13" t="inlineStr">
        <is>
          <t>NFe35230142661482000170550270000000251414424170</t>
        </is>
      </c>
      <c r="AL327" s="13" t="inlineStr">
        <is>
          <t>2023-01-25T17:10:44-03:00</t>
        </is>
      </c>
      <c r="AM327" s="20" t="n">
        <v>39269090</v>
      </c>
      <c r="AN327" s="20" t="n"/>
      <c r="AO327" s="20" t="n"/>
      <c r="AP327" s="20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</row>
    <row r="328" ht="19.5" customHeight="1" s="185">
      <c r="A328" s="44" t="inlineStr">
        <is>
          <t>13 PRO V Black</t>
        </is>
      </c>
      <c r="B328" s="44" t="n"/>
      <c r="C328" s="44" t="n"/>
      <c r="D328" s="44" t="n"/>
      <c r="E328" s="38">
        <f>F328+I328</f>
        <v/>
      </c>
      <c r="F328" s="124" t="n"/>
      <c r="G328" s="13" t="n"/>
      <c r="H328" s="25" t="n"/>
      <c r="I328" s="26">
        <f>G328*H328</f>
        <v/>
      </c>
      <c r="J328" s="27" t="n"/>
      <c r="K328" s="28" t="inlineStr">
        <is>
          <t>B0B7QTBRY3</t>
        </is>
      </c>
      <c r="L328" s="29" t="n"/>
      <c r="M328" s="30" t="inlineStr">
        <is>
          <t>34 caracteres restantes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4">
        <f>IFERROR(V328*AE328,0)</f>
        <v/>
      </c>
      <c r="AI328" s="14">
        <f>IFERROR(V328*AF328,0)</f>
        <v/>
      </c>
      <c r="AJ328" s="14">
        <f>IFERROR(V328*AG328,0)</f>
        <v/>
      </c>
      <c r="AK328" s="13" t="inlineStr">
        <is>
          <t>NFe35230142661482000170550270000000251414424170</t>
        </is>
      </c>
      <c r="AL328" s="13" t="inlineStr">
        <is>
          <t>2023-01-25T17:10:44-03:00</t>
        </is>
      </c>
      <c r="AM328" s="20" t="n">
        <v>39269090</v>
      </c>
      <c r="AN328" s="20" t="n"/>
      <c r="AO328" s="20" t="n"/>
      <c r="AP328" s="20" t="n"/>
      <c r="AQ328" s="20" t="n"/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</row>
    <row r="329" ht="19.5" customHeight="1" s="185">
      <c r="A329" s="44" t="inlineStr">
        <is>
          <t xml:space="preserve">IPHONE 13 AZUL MARINHO </t>
        </is>
      </c>
      <c r="B329" s="44" t="n"/>
      <c r="C329" s="44" t="n"/>
      <c r="D329" s="44" t="n"/>
      <c r="E329" s="38">
        <f>F329+I329</f>
        <v/>
      </c>
      <c r="F329" s="24" t="n">
        <v>15</v>
      </c>
      <c r="G329" s="13" t="n"/>
      <c r="H329" s="25" t="n"/>
      <c r="I329" s="26">
        <f>G329*H329</f>
        <v/>
      </c>
      <c r="J329" s="45" t="inlineStr">
        <is>
          <t>EST-06-CMP-002-SLP</t>
        </is>
      </c>
      <c r="K329" s="28" t="inlineStr">
        <is>
          <t>B0CJ78BGZV</t>
        </is>
      </c>
      <c r="L329" s="29" t="n"/>
      <c r="M329" s="30" t="inlineStr">
        <is>
          <t>MLB5039276462_184647234005</t>
        </is>
      </c>
      <c r="N329" s="30">
        <f>IF(K329="","",VLOOKUP(K329,'Inventário+Enviado+pela+Amazon+'!$C$1:$G$536,5,0))</f>
        <v/>
      </c>
      <c r="O329" s="31" t="n"/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>
        <f>V329*X329</f>
        <v/>
      </c>
      <c r="X329" s="13" t="n">
        <v>9.34</v>
      </c>
      <c r="Y329" s="13" t="n">
        <v>1.6817</v>
      </c>
      <c r="Z329" s="13">
        <f>Y329*V329</f>
        <v/>
      </c>
      <c r="AA329" s="13" t="n"/>
      <c r="AB329" s="13" t="n"/>
      <c r="AC329" s="13">
        <f>IF(S329="#N/D","ERRO","")</f>
        <v/>
      </c>
      <c r="AD329" s="13" t="n"/>
      <c r="AE329" s="13" t="n">
        <v>9.990804123711341</v>
      </c>
      <c r="AF329" s="13" t="n">
        <v>1.681731958762887</v>
      </c>
      <c r="AG329" s="153" t="n">
        <v>0.62</v>
      </c>
      <c r="AH329" s="14">
        <f>IFERROR(V329*AE329,0)</f>
        <v/>
      </c>
      <c r="AI329" s="14">
        <f>IFERROR(V329*AF329,0)</f>
        <v/>
      </c>
      <c r="AJ329" s="14">
        <f>IFERROR(V329*AG329,0)</f>
        <v/>
      </c>
      <c r="AK329" s="106" t="inlineStr">
        <is>
          <t>NFe35240742661482000170550270000000151232217567</t>
        </is>
      </c>
      <c r="AL329" s="13" t="inlineStr">
        <is>
          <t>2024-07-02T14:04:21-03:00</t>
        </is>
      </c>
      <c r="AM329" s="20" t="n">
        <v>39269090</v>
      </c>
      <c r="AN329" s="20" t="n"/>
      <c r="AO329" s="20" t="n"/>
      <c r="AP329" s="20" t="n"/>
      <c r="AQ329" s="20" t="n"/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</row>
    <row r="330" ht="19.5" customHeight="1" s="185">
      <c r="A330" s="44" t="inlineStr">
        <is>
          <t>Iphone 13 PUFFER Azul</t>
        </is>
      </c>
      <c r="B330" s="44" t="n"/>
      <c r="C330" s="44" t="n"/>
      <c r="D330" s="44" t="n"/>
      <c r="E330" s="38">
        <f>F330+I330</f>
        <v/>
      </c>
      <c r="F330" s="24" t="n">
        <v>28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B0BCQSJ22Z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 t="n"/>
      <c r="X330" s="13" t="n"/>
      <c r="Y330" s="13" t="n"/>
      <c r="Z330" s="13" t="n"/>
      <c r="AA330" s="13" t="n"/>
      <c r="AB330" s="13" t="n"/>
      <c r="AC330" s="13">
        <f>IF(S330="#N/D","ERRO","")</f>
        <v/>
      </c>
      <c r="AD330" s="13" t="n"/>
      <c r="AE330" s="13" t="n"/>
      <c r="AF330" s="13" t="n"/>
      <c r="AG330" s="14" t="n"/>
      <c r="AH330" s="14">
        <f>IFERROR(V330*AE330,0)</f>
        <v/>
      </c>
      <c r="AI330" s="14">
        <f>IFERROR(V330*AF330,0)</f>
        <v/>
      </c>
      <c r="AJ330" s="14">
        <f>IFERROR(V330*AG330,0)</f>
        <v/>
      </c>
      <c r="AK330" s="13" t="n"/>
      <c r="AL330" s="13" t="n"/>
      <c r="AM330" s="20" t="n"/>
      <c r="AN330" s="20" t="n"/>
      <c r="AO330" s="20" t="n"/>
      <c r="AP330" s="20" t="n"/>
      <c r="AQ330" s="20" t="n"/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</row>
    <row r="331" ht="19.5" customHeight="1" s="185">
      <c r="A331" s="44" t="inlineStr">
        <is>
          <t>-</t>
        </is>
      </c>
      <c r="B331" s="44" t="n"/>
      <c r="C331" s="44" t="n"/>
      <c r="D331" s="44" t="n"/>
      <c r="E331" s="38">
        <f>F331+I331</f>
        <v/>
      </c>
      <c r="F331" s="24" t="n"/>
      <c r="G331" s="13" t="n"/>
      <c r="H331" s="25" t="n"/>
      <c r="I331" s="26">
        <f>G331*H331</f>
        <v/>
      </c>
      <c r="J331" s="27" t="n"/>
      <c r="K331" s="28" t="n"/>
      <c r="L331" s="29" t="n"/>
      <c r="M331" s="30" t="n"/>
      <c r="N331" s="30">
        <f>IF(K331="","",VLOOKUP(K331,'Inventário+Enviado+pela+Amazon+'!$C$1:$G$536,5,0))</f>
        <v/>
      </c>
      <c r="O331" s="31">
        <f>IF(M331="","",VLOOKUP(M331,'Estoque FULL '!$A:$D,3,0))</f>
        <v/>
      </c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>
        <f>V331*X331</f>
        <v/>
      </c>
      <c r="X331" s="13" t="n"/>
      <c r="Y331" s="13" t="n"/>
      <c r="Z331" s="13">
        <f>Y331*V331</f>
        <v/>
      </c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4">
        <f>IFERROR(V331*AE331,0)</f>
        <v/>
      </c>
      <c r="AI331" s="14">
        <f>IFERROR(V331*AF331,0)</f>
        <v/>
      </c>
      <c r="AJ331" s="14">
        <f>IFERROR(V331*AG331,0)</f>
        <v/>
      </c>
      <c r="AK331" s="13" t="n"/>
      <c r="AL331" s="13" t="n"/>
      <c r="AM331" s="20" t="n"/>
      <c r="AN331" s="20" t="n"/>
      <c r="AO331" s="20" t="n"/>
      <c r="AP331" s="20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</row>
    <row r="332" ht="19.5" customHeight="1" s="185">
      <c r="A332" s="22" t="inlineStr">
        <is>
          <t xml:space="preserve">IPHONE 15 ROSA </t>
        </is>
      </c>
      <c r="B332" s="22" t="inlineStr">
        <is>
          <t xml:space="preserve">IPHONE 15 </t>
        </is>
      </c>
      <c r="C332" s="22" t="n"/>
      <c r="D332" s="22" t="n"/>
      <c r="E332" s="38">
        <f>F332+I332</f>
        <v/>
      </c>
      <c r="F332" s="24" t="n">
        <v>40</v>
      </c>
      <c r="G332" s="13" t="n"/>
      <c r="H332" s="25" t="n"/>
      <c r="I332" s="26">
        <f>G332*H332</f>
        <v/>
      </c>
      <c r="J332" s="45" t="inlineStr">
        <is>
          <t>EST-06-CMP-004-SLP</t>
        </is>
      </c>
      <c r="K332" s="28" t="n"/>
      <c r="L332" s="29" t="n"/>
      <c r="M332" s="0" t="inlineStr">
        <is>
          <t>IP15PINK</t>
        </is>
      </c>
      <c r="N332" s="30">
        <f>IF(K332="","",VLOOKUP(K332,'Inventário+Enviado+pela+Amazon+'!$C$1:$G$536,5,0))</f>
        <v/>
      </c>
      <c r="O332" s="31">
        <f>IF(M334="","",VLOOKUP(M334,'Estoque FULL '!$A:$D,3,0))</f>
        <v/>
      </c>
      <c r="P332" s="117" t="n"/>
      <c r="Q332" s="117" t="n"/>
      <c r="R332" s="117" t="n"/>
      <c r="S332" s="32">
        <f>IFERROR(IF(M334&lt;&gt;"",VLOOKUP(M334,'Estoque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>
        <v>9.34</v>
      </c>
      <c r="Y332" s="13" t="n">
        <v>1.6817</v>
      </c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>
        <v>9.98987755102041</v>
      </c>
      <c r="AF332" s="13" t="n">
        <v>1.681571428571429</v>
      </c>
      <c r="AG332" s="14" t="n">
        <v>0.62</v>
      </c>
      <c r="AH332" s="14">
        <f>IFERROR(V332*AE332,0)</f>
        <v/>
      </c>
      <c r="AI332" s="14">
        <f>IFERROR(V332*AF332,0)</f>
        <v/>
      </c>
      <c r="AJ332" s="14">
        <f>IFERROR(V332*AG332,0)</f>
        <v/>
      </c>
      <c r="AK332" s="13" t="inlineStr">
        <is>
          <t>NFe35240742661482000170550270000000151232217567</t>
        </is>
      </c>
      <c r="AL332" s="13" t="inlineStr">
        <is>
          <t>2024-07-02T14:04:21-03:00</t>
        </is>
      </c>
      <c r="AM332" s="20" t="n">
        <v>39269090</v>
      </c>
      <c r="AN332" s="20" t="n"/>
      <c r="AO332" s="20" t="n"/>
      <c r="AP332" s="20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</row>
    <row r="333" ht="19.5" customHeight="1" s="185">
      <c r="A333" s="44" t="inlineStr">
        <is>
          <t>IPHONE 15 BRANCO</t>
        </is>
      </c>
      <c r="B333" s="44" t="n"/>
      <c r="C333" s="44" t="n"/>
      <c r="D333" s="44" t="n"/>
      <c r="E333" s="38">
        <f>F333+I333</f>
        <v/>
      </c>
      <c r="F333" s="24" t="n">
        <v>73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30" t="inlineStr">
        <is>
          <t>MLB5039226172_184647172723</t>
        </is>
      </c>
      <c r="N333" s="30">
        <f>IF(K333="","",VLOOKUP(K333,'Inventário+Enviado+pela+Amazon+'!$C$1:$G$536,5,0))</f>
        <v/>
      </c>
      <c r="O333" s="31">
        <f>IF(M333="","",VLOOKUP(M333,'Estoque FULL '!$A:$D,3,0))</f>
        <v/>
      </c>
      <c r="P333" s="117" t="n"/>
      <c r="Q333" s="117" t="n"/>
      <c r="R333" s="117" t="n"/>
      <c r="S333" s="32">
        <f>IFERROR(IF(M333&lt;&gt;"",VLOOKUP(M333,'Estoque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4">
        <f>IFERROR(V333*AE333,0)</f>
        <v/>
      </c>
      <c r="AI333" s="14">
        <f>IFERROR(V333*AF333,0)</f>
        <v/>
      </c>
      <c r="AJ333" s="14">
        <f>IFERROR(V333*AG333,0)</f>
        <v/>
      </c>
      <c r="AK333" s="13" t="inlineStr">
        <is>
          <t>NFe35240742661482000170550270000000151232217567</t>
        </is>
      </c>
      <c r="AL333" s="13" t="inlineStr">
        <is>
          <t>2024-07-02T14:04:21-03:00</t>
        </is>
      </c>
      <c r="AM333" s="20" t="n">
        <v>39269090</v>
      </c>
      <c r="AN333" s="20" t="n"/>
      <c r="AO333" s="20" t="n"/>
      <c r="AP333" s="20" t="n"/>
      <c r="AQ333" s="20" t="n"/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</row>
    <row r="334" ht="19.5" customHeight="1" s="185">
      <c r="A334" s="44" t="inlineStr">
        <is>
          <t xml:space="preserve">IPHONE 15 AZUL MARINHO </t>
        </is>
      </c>
      <c r="B334" s="44" t="n"/>
      <c r="C334" s="44" t="n"/>
      <c r="D334" s="44" t="n"/>
      <c r="E334" s="38">
        <f>F334+I334</f>
        <v/>
      </c>
      <c r="F334" s="24" t="n">
        <v>64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MLB5039276462_184647234009</t>
        </is>
      </c>
      <c r="N334" s="30">
        <f>IF(K334="","",VLOOKUP(K334,'Inventário+Enviado+pela+Amazon+'!$C$1:$G$536,5,0))</f>
        <v/>
      </c>
      <c r="O334" s="31">
        <f>IF(#REF!="","",VLOOKUP(#REF!,'Estoque FULL '!$A:$D,3,0))</f>
        <v/>
      </c>
      <c r="P334" s="117" t="n"/>
      <c r="Q334" s="117" t="n"/>
      <c r="R334" s="117" t="n"/>
      <c r="S334" s="32">
        <f>IFERROR(IF(#REF!&lt;&gt;"",VLOOKUP(#REF!,'Estoque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4">
        <f>IFERROR(V334*AE334,0)</f>
        <v/>
      </c>
      <c r="AI334" s="14">
        <f>IFERROR(V334*AF334,0)</f>
        <v/>
      </c>
      <c r="AJ334" s="14">
        <f>IFERROR(V334*AG334,0)</f>
        <v/>
      </c>
      <c r="AK334" s="13" t="inlineStr">
        <is>
          <t>NFe35240742661482000170550270000000151232217567</t>
        </is>
      </c>
      <c r="AL334" s="13" t="inlineStr">
        <is>
          <t>2024-07-02T14:04:21-03:00</t>
        </is>
      </c>
      <c r="AM334" s="20" t="n">
        <v>39269090</v>
      </c>
      <c r="AN334" s="20" t="n"/>
      <c r="AO334" s="20" t="n"/>
      <c r="AP334" s="20" t="n"/>
      <c r="AQ334" s="20" t="n"/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</row>
    <row r="335" ht="19.5" customHeight="1" s="185">
      <c r="A335" s="44" t="inlineStr">
        <is>
          <t xml:space="preserve"> IPHONE 15 PRETA</t>
        </is>
      </c>
      <c r="B335" s="44" t="n"/>
      <c r="C335" s="44" t="n"/>
      <c r="D335" s="44" t="n"/>
      <c r="E335" s="38">
        <f>F335+I335</f>
        <v/>
      </c>
      <c r="F335" s="24" t="n">
        <v>3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40" t="n">
        <v>7898722575127</v>
      </c>
      <c r="M335" s="41" t="inlineStr">
        <is>
          <t>MLB3777262171_181046000198</t>
        </is>
      </c>
      <c r="N335" s="30">
        <f>IF(K335="","",VLOOKUP(K335,'Inventário+Enviado+pela+Amazon+'!$C$1:$G$536,5,0))</f>
        <v/>
      </c>
      <c r="O335" s="31">
        <f>IF(M335="","",VLOOKUP(M335,'Estoque FULL '!$A:$D,3,0))</f>
        <v/>
      </c>
      <c r="P335" s="40" t="n"/>
      <c r="Q335" s="40" t="n"/>
      <c r="R335" s="40" t="n"/>
      <c r="S335" s="32">
        <f>IFERROR(IF(M335&lt;&gt;"",VLOOKUP(M335,'Estoque FULL '!$A:$D,4,0),0),0)</f>
        <v/>
      </c>
      <c r="T335" s="33">
        <f>IFERROR(VLOOKUP(K335,'Inventário+Enviado+pela+Amazon+'!$C$1:$F$510,4,0),0)</f>
        <v/>
      </c>
      <c r="U335" s="34" t="n"/>
      <c r="V335" s="42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4">
        <f>IFERROR(V335*AE335,0)</f>
        <v/>
      </c>
      <c r="AI335" s="14">
        <f>IFERROR(V335*AF335,0)</f>
        <v/>
      </c>
      <c r="AJ335" s="14">
        <f>IFERROR(V335*AG335,0)</f>
        <v/>
      </c>
      <c r="AK335" s="13" t="inlineStr">
        <is>
          <t>NFe35240742661482000170550270000000151232217567</t>
        </is>
      </c>
      <c r="AL335" s="13" t="inlineStr">
        <is>
          <t>2024-07-02T14:04:21-03:00</t>
        </is>
      </c>
      <c r="AM335" s="20" t="n">
        <v>39269090</v>
      </c>
      <c r="AN335" s="20" t="n"/>
      <c r="AO335" s="20" t="n"/>
      <c r="AP335" s="20" t="n"/>
      <c r="AQ335" s="20" t="n"/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</row>
    <row r="336" ht="19.5" customHeight="1" s="185">
      <c r="A336" s="44" t="inlineStr">
        <is>
          <t>-</t>
        </is>
      </c>
      <c r="B336" s="44" t="n"/>
      <c r="C336" s="44" t="n"/>
      <c r="D336" s="44" t="n"/>
      <c r="E336" s="38">
        <f>F336+I336</f>
        <v/>
      </c>
      <c r="F336" s="24" t="n"/>
      <c r="G336" s="13" t="n"/>
      <c r="H336" s="25" t="n"/>
      <c r="I336" s="26">
        <f>G336*H336</f>
        <v/>
      </c>
      <c r="J336" s="27" t="n"/>
      <c r="K336" s="28" t="n"/>
      <c r="L336" s="29" t="n"/>
      <c r="M336" s="30" t="n"/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117" t="n"/>
      <c r="Q336" s="117" t="n"/>
      <c r="R336" s="117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35">
        <f>I336+F336+S336+T336+U336</f>
        <v/>
      </c>
      <c r="W336" s="13">
        <f>V336*X336</f>
        <v/>
      </c>
      <c r="X336" s="13" t="n"/>
      <c r="Y336" s="13" t="n"/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/>
      <c r="AF336" s="13" t="n"/>
      <c r="AG336" s="14" t="n"/>
      <c r="AH336" s="14">
        <f>IFERROR(V336*AE336,0)</f>
        <v/>
      </c>
      <c r="AI336" s="14">
        <f>IFERROR(V336*AF336,0)</f>
        <v/>
      </c>
      <c r="AJ336" s="14">
        <f>IFERROR(V336*AG336,0)</f>
        <v/>
      </c>
      <c r="AK336" s="13" t="n"/>
      <c r="AL336" s="13" t="n"/>
      <c r="AM336" s="20" t="n"/>
      <c r="AN336" s="20" t="n"/>
      <c r="AO336" s="20" t="n"/>
      <c r="AP336" s="20" t="n"/>
      <c r="AQ336" s="20" t="n"/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</row>
    <row r="337" ht="19.5" customHeight="1" s="185">
      <c r="A337" s="22" t="inlineStr">
        <is>
          <t xml:space="preserve">IPHONE 14 ROSA </t>
        </is>
      </c>
      <c r="B337" s="22" t="inlineStr">
        <is>
          <t>IPHONE 14</t>
        </is>
      </c>
      <c r="C337" s="22" t="n"/>
      <c r="D337" s="22" t="n"/>
      <c r="E337" s="38">
        <f>F337+I337</f>
        <v/>
      </c>
      <c r="F337" s="24" t="n">
        <v>34</v>
      </c>
      <c r="G337" s="13" t="n"/>
      <c r="H337" s="25" t="n"/>
      <c r="I337" s="26">
        <f>G337*H337</f>
        <v/>
      </c>
      <c r="J337" s="45" t="inlineStr">
        <is>
          <t>EST-06-CMP-003-SLP</t>
        </is>
      </c>
      <c r="K337" s="28" t="n"/>
      <c r="L337" s="29" t="n"/>
      <c r="M337" s="30" t="inlineStr">
        <is>
          <t>MLB3290730986_177079946249</t>
        </is>
      </c>
      <c r="N337" s="30">
        <f>IF(K337="","",VLOOKUP(K337,'Inventário+Enviado+pela+Amazon+'!$C$1:$G$536,5,0))</f>
        <v/>
      </c>
      <c r="O337" s="31">
        <f>IF(M323="","",VLOOKUP(M323,'Estoque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>
        <v>9.34</v>
      </c>
      <c r="Y337" s="13" t="n">
        <v>1.6817</v>
      </c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>
        <v>9.98987755102041</v>
      </c>
      <c r="AF337" s="13" t="n">
        <v>1.681571428571429</v>
      </c>
      <c r="AG337" s="14" t="n">
        <v>0.62</v>
      </c>
      <c r="AH337" s="14">
        <f>IFERROR(V337*AE337,0)</f>
        <v/>
      </c>
      <c r="AI337" s="14">
        <f>IFERROR(V337*AF337,0)</f>
        <v/>
      </c>
      <c r="AJ337" s="14">
        <f>IFERROR(V337*AG337,0)</f>
        <v/>
      </c>
      <c r="AK337" s="13" t="inlineStr">
        <is>
          <t>NFe35240742661482000170550270000000151232217567</t>
        </is>
      </c>
      <c r="AL337" s="13" t="inlineStr">
        <is>
          <t>2024-07-02T14:04:21-03:00</t>
        </is>
      </c>
      <c r="AM337" s="20" t="n">
        <v>39269090</v>
      </c>
      <c r="AN337" s="20" t="n"/>
      <c r="AO337" s="20" t="n"/>
      <c r="AP337" s="20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</row>
    <row r="338" ht="19.5" customHeight="1" s="185">
      <c r="A338" s="44" t="inlineStr">
        <is>
          <t>IPHONE 14 BRANCO</t>
        </is>
      </c>
      <c r="B338" s="44" t="n"/>
      <c r="C338" s="44" t="n"/>
      <c r="D338" s="44" t="n"/>
      <c r="E338" s="38">
        <f>F338+I338</f>
        <v/>
      </c>
      <c r="F338" s="24" t="n">
        <v>117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inlineStr">
        <is>
          <t>B0CJ771RTM</t>
        </is>
      </c>
      <c r="L338" s="29" t="n"/>
      <c r="M338" s="30" t="inlineStr">
        <is>
          <t>MLB5039226172_184647172725</t>
        </is>
      </c>
      <c r="N338" s="30">
        <f>IF(K338="","",VLOOKUP(K338,'Inventário+Enviado+pela+Amazon+'!$C$1:$G$536,5,0))</f>
        <v/>
      </c>
      <c r="O338" s="31">
        <f>IF(M338="","",VLOOKUP(M338,'Estoque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4">
        <f>IFERROR(V338*AE338,0)</f>
        <v/>
      </c>
      <c r="AI338" s="14">
        <f>IFERROR(V338*AF338,0)</f>
        <v/>
      </c>
      <c r="AJ338" s="14">
        <f>IFERROR(V338*AG338,0)</f>
        <v/>
      </c>
      <c r="AK338" s="13" t="inlineStr">
        <is>
          <t>NFe35240742661482000170550270000000151232217567</t>
        </is>
      </c>
      <c r="AL338" s="13" t="inlineStr">
        <is>
          <t>2024-07-02T14:04:21-03:00</t>
        </is>
      </c>
      <c r="AM338" s="20" t="n">
        <v>39269090</v>
      </c>
      <c r="AN338" s="20" t="n"/>
      <c r="AO338" s="20" t="n"/>
      <c r="AP338" s="20" t="n"/>
      <c r="AQ338" s="20" t="n"/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</row>
    <row r="339" ht="19.5" customHeight="1" s="185">
      <c r="A339" s="44" t="inlineStr">
        <is>
          <t xml:space="preserve">IPHONE 14 AZUL MARINHO </t>
        </is>
      </c>
      <c r="B339" s="44" t="n"/>
      <c r="C339" s="44" t="n"/>
      <c r="D339" s="44" t="n"/>
      <c r="E339" s="38">
        <f>F339+I339</f>
        <v/>
      </c>
      <c r="F339" s="24" t="n">
        <v>25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B0CJ78JQHV</t>
        </is>
      </c>
      <c r="L339" s="29" t="n"/>
      <c r="M339" s="30" t="inlineStr">
        <is>
          <t>MLB5039276462_184647234007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4">
        <f>IFERROR(V339*AE339,0)</f>
        <v/>
      </c>
      <c r="AI339" s="14">
        <f>IFERROR(V339*AF339,0)</f>
        <v/>
      </c>
      <c r="AJ339" s="14">
        <f>IFERROR(V339*AG339,0)</f>
        <v/>
      </c>
      <c r="AK339" s="13" t="inlineStr">
        <is>
          <t>NFe35240742661482000170550270000000151232217567</t>
        </is>
      </c>
      <c r="AL339" s="13" t="inlineStr">
        <is>
          <t>2024-07-02T14:04:21-03:00</t>
        </is>
      </c>
      <c r="AM339" s="20" t="n">
        <v>39269090</v>
      </c>
      <c r="AN339" s="20" t="n"/>
      <c r="AO339" s="20" t="n"/>
      <c r="AP339" s="20" t="n"/>
      <c r="AQ339" s="20" t="n"/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</row>
    <row r="340" ht="19.5" customHeight="1" s="185">
      <c r="A340" s="44" t="inlineStr">
        <is>
          <t xml:space="preserve">IPHONE 14 PRETA </t>
        </is>
      </c>
      <c r="B340" s="44" t="n"/>
      <c r="C340" s="44" t="n"/>
      <c r="D340" s="44" t="n"/>
      <c r="E340" s="38">
        <f>F340+I340</f>
        <v/>
      </c>
      <c r="F340" s="24" t="n"/>
      <c r="G340" s="13" t="n"/>
      <c r="H340" s="25" t="n"/>
      <c r="I340" s="26">
        <f>G340*H340</f>
        <v/>
      </c>
      <c r="J340" s="27" t="n"/>
      <c r="K340" s="28" t="inlineStr">
        <is>
          <t>B0CJ77LK4R</t>
        </is>
      </c>
      <c r="L340" s="40" t="n">
        <v>7898722574458</v>
      </c>
      <c r="M340" s="41" t="inlineStr">
        <is>
          <t>MLB3777262171_181046000196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40" t="n"/>
      <c r="Q340" s="40" t="n"/>
      <c r="R340" s="40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42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/>
      <c r="AF340" s="13" t="n"/>
      <c r="AG340" s="14" t="n"/>
      <c r="AH340" s="14">
        <f>IFERROR(V340*AE340,0)</f>
        <v/>
      </c>
      <c r="AI340" s="14">
        <f>IFERROR(V340*AF340,0)</f>
        <v/>
      </c>
      <c r="AJ340" s="14">
        <f>IFERROR(V340*AG340,0)</f>
        <v/>
      </c>
      <c r="AK340" s="13" t="n"/>
      <c r="AL340" s="13" t="n"/>
      <c r="AM340" s="20" t="n"/>
      <c r="AN340" s="20" t="n"/>
      <c r="AO340" s="20" t="n"/>
      <c r="AP340" s="20" t="n"/>
      <c r="AQ340" s="20" t="n"/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</row>
    <row r="341" ht="19.5" customHeight="1" s="185">
      <c r="A341" s="44" t="n"/>
      <c r="B341" s="44" t="n"/>
      <c r="C341" s="44" t="n"/>
      <c r="D341" s="44" t="n"/>
      <c r="E341" s="38">
        <f>F341+I341</f>
        <v/>
      </c>
      <c r="F341" s="24" t="n"/>
      <c r="G341" s="13" t="n"/>
      <c r="H341" s="25" t="n"/>
      <c r="I341" s="26">
        <f>G341*H341</f>
        <v/>
      </c>
      <c r="J341" s="27" t="n"/>
      <c r="K341" s="28" t="n"/>
      <c r="L341" s="29" t="n"/>
      <c r="M341" s="30" t="n"/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117" t="n"/>
      <c r="Q341" s="117" t="n"/>
      <c r="R341" s="117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35">
        <f>I341+F341+S341+T341+U341</f>
        <v/>
      </c>
      <c r="W341" s="13">
        <f>V341*X341</f>
        <v/>
      </c>
      <c r="X341" s="13" t="n"/>
      <c r="Y341" s="13" t="n"/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4">
        <f>IFERROR(V341*AE341,0)</f>
        <v/>
      </c>
      <c r="AI341" s="14">
        <f>IFERROR(V341*AF341,0)</f>
        <v/>
      </c>
      <c r="AJ341" s="14">
        <f>IFERROR(V341*AG341,0)</f>
        <v/>
      </c>
      <c r="AK341" s="13" t="n"/>
      <c r="AL341" s="13" t="n"/>
      <c r="AM341" s="20" t="n"/>
      <c r="AN341" s="20" t="n"/>
      <c r="AO341" s="20" t="n"/>
      <c r="AP341" s="20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</row>
    <row r="342" ht="19.5" customHeight="1" s="185">
      <c r="A342" s="44" t="n"/>
      <c r="B342" s="44" t="inlineStr">
        <is>
          <t>CAPAS BRAND inativas</t>
        </is>
      </c>
      <c r="C342" s="44" t="n"/>
      <c r="D342" s="44" t="n"/>
      <c r="E342" s="38">
        <f>F342+I342</f>
        <v/>
      </c>
      <c r="F342" s="24" t="n"/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>
        <v>10.59</v>
      </c>
      <c r="Y342" s="13" t="n">
        <v>2.35</v>
      </c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4">
        <f>IFERROR(V342*AE342,0)</f>
        <v/>
      </c>
      <c r="AI342" s="14">
        <f>IFERROR(V342*AF342,0)</f>
        <v/>
      </c>
      <c r="AJ342" s="14">
        <f>IFERROR(V342*AG342,0)</f>
        <v/>
      </c>
      <c r="AK342" s="13" t="n"/>
      <c r="AL342" s="13" t="n"/>
      <c r="AM342" s="20" t="n"/>
      <c r="AN342" s="20" t="n"/>
      <c r="AO342" s="20" t="n"/>
      <c r="AP342" s="20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</row>
    <row r="343" ht="19.5" customHeight="1" s="185">
      <c r="A343" s="13" t="n"/>
      <c r="B343" s="13" t="n"/>
      <c r="C343" s="13" t="n"/>
      <c r="D343" s="13" t="n"/>
      <c r="E343" s="38">
        <f>F343+I343</f>
        <v/>
      </c>
      <c r="F343" s="24" t="n"/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/>
      <c r="Y343" s="13" t="n"/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4">
        <f>IFERROR(V343*AE343,0)</f>
        <v/>
      </c>
      <c r="AI343" s="14">
        <f>IFERROR(V343*AF343,0)</f>
        <v/>
      </c>
      <c r="AJ343" s="14">
        <f>IFERROR(V343*AG343,0)</f>
        <v/>
      </c>
      <c r="AK343" s="13" t="n"/>
      <c r="AL343" s="13" t="n"/>
      <c r="AM343" s="20" t="n"/>
      <c r="AN343" s="20" t="n"/>
      <c r="AO343" s="20" t="n"/>
      <c r="AP343" s="20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</row>
    <row r="344" ht="19.5" customHeight="1" s="185">
      <c r="A344" s="1" t="n"/>
      <c r="B344" s="1" t="n"/>
      <c r="C344" s="1" t="n"/>
      <c r="D344" s="1" t="n"/>
      <c r="E344" s="38">
        <f>F344+I344</f>
        <v/>
      </c>
      <c r="F344" s="24" t="n"/>
      <c r="G344" s="1" t="n"/>
      <c r="H344" s="70" t="n"/>
      <c r="I344" s="26">
        <f>G344*H344</f>
        <v/>
      </c>
      <c r="J344" s="27" t="n"/>
      <c r="K344" s="125" t="n"/>
      <c r="L344" s="126" t="n"/>
      <c r="M344" s="127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28" t="n"/>
      <c r="Q344" s="128" t="n"/>
      <c r="R344" s="128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4">
        <f>IFERROR(V344*AE344,0)</f>
        <v/>
      </c>
      <c r="AI344" s="14">
        <f>IFERROR(V344*AF344,0)</f>
        <v/>
      </c>
      <c r="AJ344" s="14">
        <f>IFERROR(V344*AG344,0)</f>
        <v/>
      </c>
      <c r="AK344" s="13" t="n"/>
      <c r="AL344" s="13" t="n"/>
      <c r="AM344" s="20" t="n"/>
      <c r="AN344" s="20" t="n"/>
      <c r="AO344" s="20" t="n"/>
      <c r="AP344" s="20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</row>
    <row r="345" ht="19.5" customHeight="1" s="185">
      <c r="A345" s="22" t="inlineStr">
        <is>
          <t xml:space="preserve">POCO X5 ROSA </t>
        </is>
      </c>
      <c r="B345" s="22" t="inlineStr">
        <is>
          <t>POCO X5</t>
        </is>
      </c>
      <c r="C345" s="22" t="n"/>
      <c r="D345" s="22" t="n"/>
      <c r="E345" s="38">
        <f>F345+I345</f>
        <v/>
      </c>
      <c r="F345" s="24" t="n">
        <v>92</v>
      </c>
      <c r="G345" s="13" t="n"/>
      <c r="H345" s="25" t="n"/>
      <c r="I345" s="26">
        <f>G345*H345</f>
        <v/>
      </c>
      <c r="J345" s="45" t="inlineStr">
        <is>
          <t>EST-11-CMP-003-SLP</t>
        </is>
      </c>
      <c r="K345" s="28" t="n"/>
      <c r="L345" s="29" t="n"/>
      <c r="M345" s="30" t="inlineStr">
        <is>
          <t>MLB3944139230_179615399443</t>
        </is>
      </c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17" t="n"/>
      <c r="Q345" s="117" t="n"/>
      <c r="R345" s="117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42">
        <f>I345+F345+S345+T345+U345</f>
        <v/>
      </c>
      <c r="W345" s="13">
        <f>V345*X345</f>
        <v/>
      </c>
      <c r="X345" s="13" t="n">
        <v>9.34</v>
      </c>
      <c r="Y345" s="13" t="n">
        <v>1.6817</v>
      </c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>
        <v>9.998354166666669</v>
      </c>
      <c r="AF345" s="13" t="n">
        <v>1.683</v>
      </c>
      <c r="AG345" s="153" t="n">
        <v>0.62</v>
      </c>
      <c r="AH345" s="14">
        <f>IFERROR(V345*AE345,0)</f>
        <v/>
      </c>
      <c r="AI345" s="14">
        <f>IFERROR(V345*AF345,0)</f>
        <v/>
      </c>
      <c r="AJ345" s="14">
        <f>IFERROR(V345*AG345,0)</f>
        <v/>
      </c>
      <c r="AK345" s="106" t="inlineStr">
        <is>
          <t>NFe35240742661482000170550270000000151232217567</t>
        </is>
      </c>
      <c r="AL345" s="13" t="inlineStr">
        <is>
          <t>2024-07-02T14:04:21-03:00</t>
        </is>
      </c>
      <c r="AM345" s="20" t="n">
        <v>39269090</v>
      </c>
      <c r="AN345" s="20" t="n"/>
      <c r="AO345" s="20" t="n"/>
      <c r="AP345" s="20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</row>
    <row r="346" ht="19.5" customHeight="1" s="185">
      <c r="A346" s="44" t="inlineStr">
        <is>
          <t xml:space="preserve">POCO X5 BRANCA </t>
        </is>
      </c>
      <c r="B346" s="44" t="n"/>
      <c r="C346" s="44" t="inlineStr">
        <is>
          <t>16.09</t>
        </is>
      </c>
      <c r="D346" s="44" t="n"/>
      <c r="E346" s="38">
        <f>F346+I346</f>
        <v/>
      </c>
      <c r="F346" s="24" t="n">
        <v>0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inlineStr">
        <is>
          <t>B0CJ77L8GW</t>
        </is>
      </c>
      <c r="L346" s="29" t="n"/>
      <c r="M346" s="30" t="inlineStr">
        <is>
          <t>MLB3447487441_179927483745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4">
        <f>IFERROR(V346*AE346,0)</f>
        <v/>
      </c>
      <c r="AI346" s="14">
        <f>IFERROR(V346*AF346,0)</f>
        <v/>
      </c>
      <c r="AJ346" s="14">
        <f>IFERROR(V346*AG346,0)</f>
        <v/>
      </c>
      <c r="AK346" s="106" t="inlineStr">
        <is>
          <t>NFe35240742661482000170550270000000151232217567</t>
        </is>
      </c>
      <c r="AL346" s="13" t="inlineStr">
        <is>
          <t>2024-07-02T14:04:21-03:00</t>
        </is>
      </c>
      <c r="AM346" s="20" t="n">
        <v>39269090</v>
      </c>
      <c r="AN346" s="20" t="n"/>
      <c r="AO346" s="20" t="n"/>
      <c r="AP346" s="20" t="n"/>
      <c r="AQ346" s="20" t="n"/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</row>
    <row r="347" ht="19.5" customHeight="1" s="185">
      <c r="A347" s="44" t="inlineStr">
        <is>
          <t xml:space="preserve">POCO X5 AZUL MARINHO </t>
        </is>
      </c>
      <c r="B347" s="44" t="n"/>
      <c r="C347" s="44" t="n"/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53" t="inlineStr">
        <is>
          <t>B0CJ76X7MD</t>
        </is>
      </c>
      <c r="L347" s="29" t="n"/>
      <c r="M347" s="30" t="inlineStr">
        <is>
          <t>MLB4046414882_179927473261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4">
        <f>IFERROR(V347*AE347,0)</f>
        <v/>
      </c>
      <c r="AI347" s="14">
        <f>IFERROR(V347*AF347,0)</f>
        <v/>
      </c>
      <c r="AJ347" s="14">
        <f>IFERROR(V347*AG347,0)</f>
        <v/>
      </c>
      <c r="AK347" s="106" t="inlineStr">
        <is>
          <t>NFe35240742661482000170550270000000151232217567</t>
        </is>
      </c>
      <c r="AL347" s="13" t="inlineStr">
        <is>
          <t>2024-07-02T14:04:21-03:00</t>
        </is>
      </c>
      <c r="AM347" s="20" t="n">
        <v>39269090</v>
      </c>
      <c r="AN347" s="20" t="n"/>
      <c r="AO347" s="20" t="n"/>
      <c r="AP347" s="20" t="n"/>
      <c r="AQ347" s="20" t="n"/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</row>
    <row r="348" ht="19.5" customHeight="1" s="185">
      <c r="A348" s="44" t="inlineStr">
        <is>
          <t xml:space="preserve">POCO X5 PRETA </t>
        </is>
      </c>
      <c r="B348" s="44" t="n"/>
      <c r="C348" s="44" t="n"/>
      <c r="D348" s="44" t="n"/>
      <c r="E348" s="38">
        <f>F348+I348</f>
        <v/>
      </c>
      <c r="F348" s="24" t="n">
        <v>2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28" t="inlineStr">
        <is>
          <t>B0CJ76VL4K</t>
        </is>
      </c>
      <c r="L348" s="29" t="n"/>
      <c r="M348" s="30" t="inlineStr">
        <is>
          <t>MLB3447487221_179925992843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4">
        <f>IFERROR(V348*AE348,0)</f>
        <v/>
      </c>
      <c r="AI348" s="14">
        <f>IFERROR(V348*AF348,0)</f>
        <v/>
      </c>
      <c r="AJ348" s="14">
        <f>IFERROR(V348*AG348,0)</f>
        <v/>
      </c>
      <c r="AK348" s="106" t="inlineStr">
        <is>
          <t>NFe35240742661482000170550270000000151232217567</t>
        </is>
      </c>
      <c r="AL348" s="13" t="inlineStr">
        <is>
          <t>2024-07-02T14:04:21-03:00</t>
        </is>
      </c>
      <c r="AM348" s="20" t="n">
        <v>39269090</v>
      </c>
      <c r="AN348" s="20" t="n"/>
      <c r="AO348" s="20" t="n"/>
      <c r="AP348" s="20" t="n"/>
      <c r="AQ348" s="20" t="n"/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</row>
    <row r="349" ht="19.5" customHeight="1" s="185">
      <c r="A349" s="44" t="n"/>
      <c r="B349" s="44" t="n"/>
      <c r="C349" s="44" t="n"/>
      <c r="D349" s="44" t="n"/>
      <c r="E349" s="38">
        <f>F349+I349</f>
        <v/>
      </c>
      <c r="F349" s="24" t="n"/>
      <c r="G349" s="13" t="n"/>
      <c r="H349" s="25" t="n"/>
      <c r="I349" s="26">
        <f>G349*H349</f>
        <v/>
      </c>
      <c r="J349" s="27" t="n"/>
      <c r="K349" s="28" t="n"/>
      <c r="L349" s="29" t="n"/>
      <c r="M349" s="30" t="n"/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35">
        <f>I349+F349+S349+T349+U349</f>
        <v/>
      </c>
      <c r="W349" s="13">
        <f>V349*X349</f>
        <v/>
      </c>
      <c r="X349" s="13" t="n"/>
      <c r="Y349" s="13" t="n"/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/>
      <c r="AF349" s="13" t="n"/>
      <c r="AG349" s="14" t="n"/>
      <c r="AH349" s="14">
        <f>IFERROR(V349*AE349,0)</f>
        <v/>
      </c>
      <c r="AI349" s="14">
        <f>IFERROR(V349*AF349,0)</f>
        <v/>
      </c>
      <c r="AJ349" s="14">
        <f>IFERROR(V349*AG349,0)</f>
        <v/>
      </c>
      <c r="AK349" s="13" t="n"/>
      <c r="AL349" s="13" t="n"/>
      <c r="AM349" s="20" t="n"/>
      <c r="AN349" s="20" t="n"/>
      <c r="AO349" s="20" t="n"/>
      <c r="AP349" s="20" t="n"/>
      <c r="AQ349" s="20" t="n"/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</row>
    <row r="350" ht="19.5" customHeight="1" s="185">
      <c r="A350" s="22" t="inlineStr">
        <is>
          <t>POCO X5 PRO ROSA</t>
        </is>
      </c>
      <c r="B350" s="22" t="inlineStr">
        <is>
          <t>POCO X5 PRO</t>
        </is>
      </c>
      <c r="C350" s="22" t="n"/>
      <c r="D350" s="22" t="n"/>
      <c r="E350" s="38">
        <f>F350+I350</f>
        <v/>
      </c>
      <c r="F350" s="24" t="n">
        <v>67</v>
      </c>
      <c r="G350" s="13" t="n"/>
      <c r="H350" s="25" t="n"/>
      <c r="I350" s="26">
        <f>G350*H350</f>
        <v/>
      </c>
      <c r="J350" s="45" t="inlineStr">
        <is>
          <t>EST-11-CMP-003-SLP</t>
        </is>
      </c>
      <c r="K350" s="28" t="inlineStr">
        <is>
          <t>B0CJ88B5QH</t>
        </is>
      </c>
      <c r="L350" s="29" t="n"/>
      <c r="M350" s="30" t="inlineStr">
        <is>
          <t>MLB3944139230_179615399445</t>
        </is>
      </c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42">
        <f>I350+F350+S350+T350+U350</f>
        <v/>
      </c>
      <c r="W350" s="13">
        <f>V350*X350</f>
        <v/>
      </c>
      <c r="X350" s="13" t="n">
        <v>9.34</v>
      </c>
      <c r="Y350" s="13" t="n">
        <v>1.6817</v>
      </c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>
        <v>9.998354166666669</v>
      </c>
      <c r="AF350" s="13" t="n">
        <v>1.683</v>
      </c>
      <c r="AG350" s="153" t="n">
        <v>0.62</v>
      </c>
      <c r="AH350" s="14">
        <f>IFERROR(V350*AE350,0)</f>
        <v/>
      </c>
      <c r="AI350" s="14">
        <f>IFERROR(V350*AF350,0)</f>
        <v/>
      </c>
      <c r="AJ350" s="14">
        <f>IFERROR(V350*AG350,0)</f>
        <v/>
      </c>
      <c r="AK350" s="106" t="inlineStr">
        <is>
          <t>NFe35240742661482000170550270000000151232217567</t>
        </is>
      </c>
      <c r="AL350" s="13" t="inlineStr">
        <is>
          <t>2024-07-02T14:04:21-03:00</t>
        </is>
      </c>
      <c r="AM350" s="20" t="n">
        <v>39269090</v>
      </c>
      <c r="AN350" s="20" t="n"/>
      <c r="AO350" s="20" t="n"/>
      <c r="AP350" s="20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</row>
    <row r="351" ht="19.5" customHeight="1" s="185">
      <c r="A351" s="44" t="inlineStr">
        <is>
          <t>POCO X5 PRO BRANCA</t>
        </is>
      </c>
      <c r="B351" s="44" t="n"/>
      <c r="C351" s="44" t="n"/>
      <c r="D351" s="44" t="n"/>
      <c r="E351" s="38">
        <f>F351+I351</f>
        <v/>
      </c>
      <c r="F351" s="24" t="n">
        <v>135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B0CJ87V82C</t>
        </is>
      </c>
      <c r="L351" s="29" t="n"/>
      <c r="M351" s="30" t="inlineStr">
        <is>
          <t>MLB3447487441_179927483747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4">
        <f>IFERROR(V351*AE351,0)</f>
        <v/>
      </c>
      <c r="AI351" s="14">
        <f>IFERROR(V351*AF351,0)</f>
        <v/>
      </c>
      <c r="AJ351" s="14">
        <f>IFERROR(V351*AG351,0)</f>
        <v/>
      </c>
      <c r="AK351" s="106" t="inlineStr">
        <is>
          <t>NFe35240742661482000170550270000000151232217567</t>
        </is>
      </c>
      <c r="AL351" s="13" t="inlineStr">
        <is>
          <t>2024-07-02T14:04:21-03:00</t>
        </is>
      </c>
      <c r="AM351" s="20" t="n">
        <v>39269090</v>
      </c>
      <c r="AN351" s="20" t="n"/>
      <c r="AO351" s="20" t="n"/>
      <c r="AP351" s="20" t="n"/>
      <c r="AQ351" s="20" t="n"/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</row>
    <row r="352" ht="19.5" customHeight="1" s="185">
      <c r="A352" s="44" t="inlineStr">
        <is>
          <t>POCO X5 PRO AZUL MARINHO</t>
        </is>
      </c>
      <c r="B352" s="44" t="n"/>
      <c r="C352" s="44" t="n"/>
      <c r="D352" s="44" t="n"/>
      <c r="E352" s="38">
        <f>F352+I352</f>
        <v/>
      </c>
      <c r="F352" s="24" t="n">
        <v>53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B0CJ87CWL2</t>
        </is>
      </c>
      <c r="L352" s="29" t="n"/>
      <c r="M352" s="30" t="inlineStr">
        <is>
          <t>MLB4046414882_179927473263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4">
        <f>IFERROR(V352*AE352,0)</f>
        <v/>
      </c>
      <c r="AI352" s="14">
        <f>IFERROR(V352*AF352,0)</f>
        <v/>
      </c>
      <c r="AJ352" s="14">
        <f>IFERROR(V352*AG352,0)</f>
        <v/>
      </c>
      <c r="AK352" s="106" t="inlineStr">
        <is>
          <t>NFe35240742661482000170550270000000151232217567</t>
        </is>
      </c>
      <c r="AL352" s="13" t="inlineStr">
        <is>
          <t>2024-07-02T14:04:21-03:00</t>
        </is>
      </c>
      <c r="AM352" s="20" t="n">
        <v>39269090</v>
      </c>
      <c r="AN352" s="20" t="n"/>
      <c r="AO352" s="20" t="n"/>
      <c r="AP352" s="20" t="n"/>
      <c r="AQ352" s="20" t="n"/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</row>
    <row r="353" ht="19.5" customHeight="1" s="185">
      <c r="A353" s="44" t="inlineStr">
        <is>
          <t>POCO X5 PRO PRETA</t>
        </is>
      </c>
      <c r="B353" s="44" t="n"/>
      <c r="C353" s="44" t="n"/>
      <c r="D353" s="44" t="n"/>
      <c r="E353" s="38">
        <f>F353+I353</f>
        <v/>
      </c>
      <c r="F353" s="24" t="n">
        <v>1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B0CJ86T7JQ</t>
        </is>
      </c>
      <c r="L353" s="29" t="n"/>
      <c r="M353" s="30" t="inlineStr">
        <is>
          <t>MLB3447487221_179925992845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4">
        <f>IFERROR(V353*AE353,0)</f>
        <v/>
      </c>
      <c r="AI353" s="14">
        <f>IFERROR(V353*AF353,0)</f>
        <v/>
      </c>
      <c r="AJ353" s="14">
        <f>IFERROR(V353*AG353,0)</f>
        <v/>
      </c>
      <c r="AK353" s="106" t="inlineStr">
        <is>
          <t>NFe35240742661482000170550270000000151232217567</t>
        </is>
      </c>
      <c r="AL353" s="13" t="inlineStr">
        <is>
          <t>2024-07-02T14:04:21-03:00</t>
        </is>
      </c>
      <c r="AM353" s="20" t="n">
        <v>39269090</v>
      </c>
      <c r="AN353" s="20" t="n"/>
      <c r="AO353" s="20" t="n"/>
      <c r="AP353" s="20" t="n"/>
      <c r="AQ353" s="20" t="n"/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</row>
    <row r="354" ht="19.5" customHeight="1" s="185">
      <c r="A354" s="44" t="inlineStr">
        <is>
          <t>-</t>
        </is>
      </c>
      <c r="B354" s="44" t="n"/>
      <c r="C354" s="44" t="n"/>
      <c r="D354" s="44" t="n"/>
      <c r="E354" s="38">
        <f>F354+I354</f>
        <v/>
      </c>
      <c r="F354" s="24" t="n"/>
      <c r="G354" s="13" t="n"/>
      <c r="H354" s="25" t="n"/>
      <c r="I354" s="26">
        <f>G354*H354</f>
        <v/>
      </c>
      <c r="J354" s="27" t="n"/>
      <c r="K354" s="28" t="n"/>
      <c r="L354" s="29" t="n"/>
      <c r="M354" s="30" t="n"/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35">
        <f>I354+F354+S354+T354+U354</f>
        <v/>
      </c>
      <c r="W354" s="13">
        <f>V354*X354</f>
        <v/>
      </c>
      <c r="X354" s="13" t="n"/>
      <c r="Y354" s="13" t="n"/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/>
      <c r="AF354" s="13" t="n"/>
      <c r="AG354" s="14" t="n"/>
      <c r="AH354" s="14">
        <f>IFERROR(V354*AE354,0)</f>
        <v/>
      </c>
      <c r="AI354" s="14">
        <f>IFERROR(V354*AF354,0)</f>
        <v/>
      </c>
      <c r="AJ354" s="14">
        <f>IFERROR(V354*AG354,0)</f>
        <v/>
      </c>
      <c r="AK354" s="13" t="n"/>
      <c r="AL354" s="13" t="n"/>
      <c r="AM354" s="20" t="n"/>
      <c r="AN354" s="20" t="n"/>
      <c r="AO354" s="20" t="n"/>
      <c r="AP354" s="20" t="n"/>
      <c r="AQ354" s="20" t="n"/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</row>
    <row r="355" ht="19.5" customHeight="1" s="185">
      <c r="A355" s="1" t="n"/>
      <c r="B355" s="1" t="n"/>
      <c r="C355" s="1" t="n"/>
      <c r="D355" s="1" t="n"/>
      <c r="E355" s="38">
        <f>F355+I355</f>
        <v/>
      </c>
      <c r="F355" s="24" t="n"/>
      <c r="G355" s="1" t="n"/>
      <c r="H355" s="70" t="n"/>
      <c r="I355" s="26">
        <f>G355*H355</f>
        <v/>
      </c>
      <c r="J355" s="27" t="n"/>
      <c r="K355" s="125" t="n"/>
      <c r="L355" s="126" t="n"/>
      <c r="M355" s="127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28" t="n"/>
      <c r="Q355" s="128" t="n"/>
      <c r="R355" s="128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4">
        <f>IFERROR(V355*AE355,0)</f>
        <v/>
      </c>
      <c r="AI355" s="14">
        <f>IFERROR(V355*AF355,0)</f>
        <v/>
      </c>
      <c r="AJ355" s="14">
        <f>IFERROR(V355*AG355,0)</f>
        <v/>
      </c>
      <c r="AK355" s="13" t="n"/>
      <c r="AL355" s="13" t="n"/>
      <c r="AM355" s="20" t="n"/>
      <c r="AN355" s="20" t="n"/>
      <c r="AO355" s="20" t="n"/>
      <c r="AP355" s="20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</row>
    <row r="356" ht="19.5" customHeight="1" s="185">
      <c r="A356" s="22" t="inlineStr">
        <is>
          <t>S22 Ultra Preto</t>
        </is>
      </c>
      <c r="B356" s="129" t="n"/>
      <c r="C356" s="129" t="n"/>
      <c r="D356" s="129" t="n"/>
      <c r="E356" s="38">
        <f>F356+I356</f>
        <v/>
      </c>
      <c r="F356" s="24" t="n"/>
      <c r="G356" s="13" t="n">
        <v>2</v>
      </c>
      <c r="H356" s="25" t="n">
        <v>10</v>
      </c>
      <c r="I356" s="26">
        <f>G356*H356</f>
        <v/>
      </c>
      <c r="J356" s="45" t="n"/>
      <c r="K356" s="28" t="n"/>
      <c r="L356" s="29" t="n"/>
      <c r="M356" s="30" t="inlineStr">
        <is>
          <t>MLB3199678864_183371202137</t>
        </is>
      </c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17" t="n"/>
      <c r="Q356" s="117" t="n"/>
      <c r="R356" s="117" t="n"/>
      <c r="S356" s="32">
        <f>IFERROR(IF(M356&lt;&gt;"",VLOOKUP(M356,'Estoque FULL '!$A:$D,4,0),0),0)</f>
        <v/>
      </c>
      <c r="T356" s="33" t="n"/>
      <c r="U356" s="34" t="n"/>
      <c r="V356" s="42">
        <f>I356+F356+S356+T356+U356</f>
        <v/>
      </c>
      <c r="W356" s="13" t="n"/>
      <c r="X356" s="13" t="n"/>
      <c r="Y356" s="13" t="n"/>
      <c r="Z356" s="13" t="n"/>
      <c r="AA356" s="13" t="n"/>
      <c r="AB356" s="13" t="n"/>
      <c r="AC356" s="13">
        <f>IF(S356="#N/D","ERRO","")</f>
        <v/>
      </c>
      <c r="AD356" s="13" t="n"/>
      <c r="AE356" s="13" t="n">
        <v>9.988020408163267</v>
      </c>
      <c r="AF356" s="13" t="n">
        <v>1.681265306122449</v>
      </c>
      <c r="AG356" s="153" t="n">
        <v>0.62</v>
      </c>
      <c r="AH356" s="14">
        <f>IFERROR(V356*AE356,0)</f>
        <v/>
      </c>
      <c r="AI356" s="14">
        <f>IFERROR(V356*AF356,0)</f>
        <v/>
      </c>
      <c r="AJ356" s="14">
        <f>IFERROR(V356*AG356,0)</f>
        <v/>
      </c>
      <c r="AK356" s="106" t="inlineStr">
        <is>
          <t>NFe35240742661482000170550270000000151232217567</t>
        </is>
      </c>
      <c r="AL356" s="13" t="inlineStr">
        <is>
          <t>2024-07-02T14:04:21-03:00</t>
        </is>
      </c>
      <c r="AM356" s="20" t="n"/>
      <c r="AN356" s="20" t="n"/>
      <c r="AO356" s="20" t="n"/>
      <c r="AP356" s="20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</row>
    <row r="357" ht="19.5" customHeight="1" s="185">
      <c r="A357" s="22" t="inlineStr">
        <is>
          <t>S22 Ultra Rosa</t>
        </is>
      </c>
      <c r="B357" s="129" t="n"/>
      <c r="C357" s="129" t="n"/>
      <c r="D357" s="129" t="n"/>
      <c r="E357" s="38" t="n"/>
      <c r="F357" s="24" t="n"/>
      <c r="G357" s="13" t="n"/>
      <c r="H357" s="25" t="n"/>
      <c r="I357" s="26" t="n"/>
      <c r="J357" s="45" t="n"/>
      <c r="K357" s="28" t="n"/>
      <c r="L357" s="29" t="n"/>
      <c r="M357" s="30" t="n"/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35" t="n"/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4" t="n">
        <v>0.62</v>
      </c>
      <c r="AH357" s="14">
        <f>IFERROR(V357*AE357,0)</f>
        <v/>
      </c>
      <c r="AI357" s="14">
        <f>IFERROR(V357*AF357,0)</f>
        <v/>
      </c>
      <c r="AJ357" s="14">
        <f>IFERROR(V357*AG357,0)</f>
        <v/>
      </c>
      <c r="AK357" s="13" t="n"/>
      <c r="AL357" s="13" t="n"/>
      <c r="AM357" s="20" t="n"/>
      <c r="AN357" s="20" t="n"/>
      <c r="AO357" s="20" t="n"/>
      <c r="AP357" s="20" t="n"/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</row>
    <row r="358" ht="19.5" customHeight="1" s="185">
      <c r="A358" s="22" t="inlineStr">
        <is>
          <t>S22 ULTRA Azul</t>
        </is>
      </c>
      <c r="B358" s="129" t="n"/>
      <c r="C358" s="129" t="n"/>
      <c r="D358" s="129" t="n"/>
      <c r="E358" s="38">
        <f>F358+I358</f>
        <v/>
      </c>
      <c r="F358" s="24" t="n">
        <v>8</v>
      </c>
      <c r="G358" s="13" t="n">
        <v>1</v>
      </c>
      <c r="H358" s="25" t="n">
        <v>10</v>
      </c>
      <c r="I358" s="26">
        <f>G358*H358</f>
        <v/>
      </c>
      <c r="J358" s="45" t="inlineStr">
        <is>
          <t>EST-09-CMP-002-SLP</t>
        </is>
      </c>
      <c r="K358" s="28" t="inlineStr">
        <is>
          <t>B0BLRYS77Y</t>
        </is>
      </c>
      <c r="L358" s="29" t="n"/>
      <c r="M358" s="30" t="inlineStr">
        <is>
          <t>MLB3199748704_183372125287</t>
        </is>
      </c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>
        <f>IFERROR(VLOOKUP(K358,'Inventário+Enviado+pela+Amazon+'!$C$1:$F$510,4,0),0)</f>
        <v/>
      </c>
      <c r="U358" s="34" t="n"/>
      <c r="V358" s="42">
        <f>I358+F358+S358+T358+U358</f>
        <v/>
      </c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53" t="n">
        <v>0.62</v>
      </c>
      <c r="AH358" s="14">
        <f>IFERROR(V358*AE358,0)</f>
        <v/>
      </c>
      <c r="AI358" s="14">
        <f>IFERROR(V358*AF358,0)</f>
        <v/>
      </c>
      <c r="AJ358" s="14">
        <f>IFERROR(V358*AG358,0)</f>
        <v/>
      </c>
      <c r="AK358" s="106" t="inlineStr">
        <is>
          <t>NFe35240742661482000170550270000000151232217567</t>
        </is>
      </c>
      <c r="AL358" s="13" t="inlineStr">
        <is>
          <t>2024-07-02T14:04:21-03:00</t>
        </is>
      </c>
      <c r="AM358" s="20" t="n">
        <v>39269090</v>
      </c>
      <c r="AN358" s="20" t="n"/>
      <c r="AO358" s="20" t="n"/>
      <c r="AP358" s="20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</row>
    <row r="359" ht="19.5" customHeight="1" s="185">
      <c r="A359" s="22" t="inlineStr">
        <is>
          <t>S22 ULTRA Branco</t>
        </is>
      </c>
      <c r="B359" s="129" t="n"/>
      <c r="C359" s="129" t="n"/>
      <c r="D359" s="129" t="n"/>
      <c r="E359" s="38" t="n"/>
      <c r="F359" s="24" t="n"/>
      <c r="G359" s="13" t="n"/>
      <c r="H359" s="25" t="n"/>
      <c r="I359" s="26" t="n"/>
      <c r="J359" s="45" t="n"/>
      <c r="K359" s="28" t="n"/>
      <c r="L359" s="29" t="n"/>
      <c r="M359" s="30" t="inlineStr">
        <is>
          <t>MLB3199698476_183371917463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 t="n"/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4" t="n">
        <v>0.62</v>
      </c>
      <c r="AH359" s="14">
        <f>IFERROR(V359*AE359,0)</f>
        <v/>
      </c>
      <c r="AI359" s="14">
        <f>IFERROR(V359*AF359,0)</f>
        <v/>
      </c>
      <c r="AJ359" s="14">
        <f>IFERROR(V359*AG359,0)</f>
        <v/>
      </c>
      <c r="AK359" s="13" t="n"/>
      <c r="AL359" s="13" t="n"/>
      <c r="AM359" s="20" t="n"/>
      <c r="AN359" s="20" t="n"/>
      <c r="AO359" s="20" t="n"/>
      <c r="AP359" s="20" t="n"/>
      <c r="AQ359" s="20" t="n"/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</row>
    <row r="360" ht="19.5" customHeight="1" s="185">
      <c r="A360" s="22" t="n"/>
      <c r="B360" s="129" t="n"/>
      <c r="C360" s="129" t="n"/>
      <c r="D360" s="129" t="n"/>
      <c r="E360" s="38" t="n"/>
      <c r="F360" s="24" t="n"/>
      <c r="G360" s="13" t="n"/>
      <c r="H360" s="25" t="n"/>
      <c r="I360" s="26" t="n"/>
      <c r="J360" s="45" t="n"/>
      <c r="K360" s="28" t="n"/>
      <c r="L360" s="29" t="n"/>
      <c r="M360" s="30" t="n"/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35" t="n"/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/>
      <c r="AF360" s="13" t="n"/>
      <c r="AG360" s="14" t="n"/>
      <c r="AH360" s="14">
        <f>IFERROR(V360*AE360,0)</f>
        <v/>
      </c>
      <c r="AI360" s="14">
        <f>IFERROR(V360*AF360,0)</f>
        <v/>
      </c>
      <c r="AJ360" s="14">
        <f>IFERROR(V360*AG360,0)</f>
        <v/>
      </c>
      <c r="AK360" s="13" t="n"/>
      <c r="AL360" s="13" t="n"/>
      <c r="AM360" s="20" t="n"/>
      <c r="AN360" s="20" t="n"/>
      <c r="AO360" s="20" t="n"/>
      <c r="AP360" s="20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</row>
    <row r="361" ht="19.5" customHeight="1" s="185">
      <c r="A361" s="22" t="inlineStr">
        <is>
          <t>S22 BRANCA</t>
        </is>
      </c>
      <c r="B361" s="129" t="n"/>
      <c r="C361" s="129" t="n"/>
      <c r="D361" s="129" t="n"/>
      <c r="E361" s="38">
        <f>F361+I361</f>
        <v/>
      </c>
      <c r="F361" s="24" t="n">
        <v>108</v>
      </c>
      <c r="G361" s="13" t="n"/>
      <c r="H361" s="25" t="n"/>
      <c r="I361" s="26">
        <f>G361*H361</f>
        <v/>
      </c>
      <c r="J361" s="45" t="inlineStr">
        <is>
          <t>EST-09-CMP-002-SLP</t>
        </is>
      </c>
      <c r="K361" s="28" t="inlineStr">
        <is>
          <t>B0CL7JPR4S</t>
        </is>
      </c>
      <c r="L361" s="29" t="n"/>
      <c r="M361" s="30" t="inlineStr">
        <is>
          <t>MLB3199698476_176602894830</t>
        </is>
      </c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>
        <f>IFERROR(VLOOKUP(K361,'Inventário+Enviado+pela+Amazon+'!$C$1:$F$510,4,0),0)</f>
        <v/>
      </c>
      <c r="U361" s="34" t="n"/>
      <c r="V361" s="42">
        <f>I361+F361+S361+T361+U361</f>
        <v/>
      </c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>
        <v>10.00167346938775</v>
      </c>
      <c r="AF361" s="13" t="n">
        <v>1.683551020408163</v>
      </c>
      <c r="AG361" s="153" t="n">
        <v>0.62</v>
      </c>
      <c r="AH361" s="14">
        <f>IFERROR(V361*AE361,0)</f>
        <v/>
      </c>
      <c r="AI361" s="14">
        <f>IFERROR(V361*AF361,0)</f>
        <v/>
      </c>
      <c r="AJ361" s="14">
        <f>IFERROR(V361*AG361,0)</f>
        <v/>
      </c>
      <c r="AK361" s="106" t="inlineStr">
        <is>
          <t>NFe35240742661482000170550270000000151232217567</t>
        </is>
      </c>
      <c r="AL361" s="13" t="inlineStr">
        <is>
          <t>2024-07-02T14:04:21-03:00</t>
        </is>
      </c>
      <c r="AM361" s="20" t="n">
        <v>39269090</v>
      </c>
      <c r="AN361" s="20" t="n"/>
      <c r="AO361" s="20" t="n"/>
      <c r="AP361" s="20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</row>
    <row r="362" ht="19.5" customHeight="1" s="185">
      <c r="A362" s="22" t="inlineStr">
        <is>
          <t>S22 DOURADA  V</t>
        </is>
      </c>
      <c r="B362" s="129" t="inlineStr">
        <is>
          <t>S22</t>
        </is>
      </c>
      <c r="C362" s="129" t="n"/>
      <c r="D362" s="129" t="n"/>
      <c r="E362" s="38">
        <f>F362+I362</f>
        <v/>
      </c>
      <c r="F362" s="24" t="n">
        <v>38</v>
      </c>
      <c r="G362" s="13" t="n"/>
      <c r="H362" s="25" t="n"/>
      <c r="I362" s="26">
        <f>G362*H362</f>
        <v/>
      </c>
      <c r="J362" s="27" t="n"/>
      <c r="K362" s="28" t="n"/>
      <c r="L362" s="29" t="n"/>
      <c r="M362" s="30" t="inlineStr">
        <is>
          <t>MLB3362237179_178831579983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35">
        <f>I362+F362+S362+T362+U362</f>
        <v/>
      </c>
      <c r="W362" s="13">
        <f>V362*X362</f>
        <v/>
      </c>
      <c r="X362" s="13" t="n">
        <v>9.34</v>
      </c>
      <c r="Y362" s="13" t="n">
        <v>1.6817</v>
      </c>
      <c r="Z362" s="13">
        <f>Y362*V362</f>
        <v/>
      </c>
      <c r="AA362" s="13" t="n"/>
      <c r="AB362" s="13" t="n"/>
      <c r="AC362" s="13">
        <f>IF(S362="#N/D","ERRO","")</f>
        <v/>
      </c>
      <c r="AD362" s="13" t="n"/>
      <c r="AE362" s="13" t="n">
        <v>6.50844</v>
      </c>
      <c r="AF362" s="13" t="n">
        <v>1.17152</v>
      </c>
      <c r="AG362" s="14" t="n">
        <v>0.415</v>
      </c>
      <c r="AH362" s="14" t="n">
        <v>709.4199600000001</v>
      </c>
      <c r="AI362" s="14" t="n">
        <v>127.69568</v>
      </c>
      <c r="AJ362" s="14">
        <f>IFERROR(V362*AG362,0)</f>
        <v/>
      </c>
      <c r="AK362" s="13" t="inlineStr">
        <is>
          <t>NFe35230142661482000170550270000000251414424170</t>
        </is>
      </c>
      <c r="AL362" s="13" t="inlineStr">
        <is>
          <t>2023-01-25T17:10:44-03:00</t>
        </is>
      </c>
      <c r="AM362" s="20" t="n">
        <v>39269090</v>
      </c>
      <c r="AN362" s="20" t="n"/>
      <c r="AO362" s="20" t="n"/>
      <c r="AP362" s="20" t="n"/>
      <c r="AQ362" s="20" t="n"/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</row>
    <row r="363" ht="19.5" customHeight="1" s="185">
      <c r="A363" s="44" t="inlineStr">
        <is>
          <t>S22 PRATA V</t>
        </is>
      </c>
      <c r="B363" s="44" t="n"/>
      <c r="C363" s="44" t="n"/>
      <c r="D363" s="44" t="n"/>
      <c r="E363" s="38">
        <f>F363+I363</f>
        <v/>
      </c>
      <c r="F363" s="24" t="n">
        <v>34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MLB3758060928_178831893223</t>
        </is>
      </c>
      <c r="N363" s="30">
        <f>IF(K363="","",VLOOKUP(K363,'Inventário+Enviado+pela+Amazon+'!$C$1:$G$536,5,0))</f>
        <v/>
      </c>
      <c r="O363" s="31" t="n"/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4" t="n">
        <v>709.4199600000001</v>
      </c>
      <c r="AI363" s="14" t="n">
        <v>127.69568</v>
      </c>
      <c r="AJ363" s="14">
        <f>IFERROR(V363*AG363,0)</f>
        <v/>
      </c>
      <c r="AK363" s="13" t="inlineStr">
        <is>
          <t>NFe35230142661482000170550270000000251414424170</t>
        </is>
      </c>
      <c r="AL363" s="13" t="inlineStr">
        <is>
          <t>2023-01-25T17:10:44-03:00</t>
        </is>
      </c>
      <c r="AM363" s="20" t="n">
        <v>39269090</v>
      </c>
      <c r="AN363" s="20" t="n"/>
      <c r="AO363" s="20" t="n"/>
      <c r="AP363" s="20" t="n"/>
      <c r="AQ363" s="20" t="n"/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</row>
    <row r="364" ht="19.5" customHeight="1" s="185">
      <c r="A364" s="44" t="inlineStr">
        <is>
          <t xml:space="preserve">S22 ROSA </t>
        </is>
      </c>
      <c r="B364" s="44" t="n"/>
      <c r="C364" s="44" t="n"/>
      <c r="D364" s="44" t="n"/>
      <c r="E364" s="38">
        <f>F364+I364</f>
        <v/>
      </c>
      <c r="F364" s="24" t="n">
        <v>64</v>
      </c>
      <c r="G364" s="13" t="n"/>
      <c r="H364" s="25" t="n"/>
      <c r="I364" s="26">
        <f>G364*H364</f>
        <v/>
      </c>
      <c r="J364" s="46" t="inlineStr">
        <is>
          <t>EST-09-CMP-002-SLP</t>
        </is>
      </c>
      <c r="K364" s="28" t="inlineStr">
        <is>
          <t>B0CL7DQWDN</t>
        </is>
      </c>
      <c r="L364" s="29" t="n"/>
      <c r="M364" s="30" t="inlineStr">
        <is>
          <t>MLB3199679270_176602537876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10.00167346938775</v>
      </c>
      <c r="AF364" s="13" t="n">
        <v>1.683551020408163</v>
      </c>
      <c r="AG364" s="153" t="n">
        <v>0.62</v>
      </c>
      <c r="AH364" s="14">
        <f>IFERROR(V364*AE364,0)</f>
        <v/>
      </c>
      <c r="AI364" s="14">
        <f>IFERROR(V364*AF364,0)</f>
        <v/>
      </c>
      <c r="AJ364" s="14">
        <f>IFERROR(V364*AG364,0)</f>
        <v/>
      </c>
      <c r="AK364" s="106" t="inlineStr">
        <is>
          <t>NFe35240742661482000170550270000000151232217567</t>
        </is>
      </c>
      <c r="AL364" s="13" t="inlineStr">
        <is>
          <t>2024-07-02T14:04:21-03:00</t>
        </is>
      </c>
      <c r="AM364" s="20" t="n">
        <v>39269090</v>
      </c>
      <c r="AN364" s="20" t="n"/>
      <c r="AO364" s="20" t="n"/>
      <c r="AP364" s="20" t="n"/>
      <c r="AQ364" s="20" t="n"/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</row>
    <row r="365" ht="19.5" customHeight="1" s="185">
      <c r="A365" s="44" t="inlineStr">
        <is>
          <t>S22 azul em V</t>
        </is>
      </c>
      <c r="B365" s="44" t="n"/>
      <c r="C365" s="44" t="n"/>
      <c r="D365" s="44" t="n"/>
      <c r="E365" s="38">
        <f>F365+I365</f>
        <v/>
      </c>
      <c r="F365" s="24" t="n">
        <v>24</v>
      </c>
      <c r="G365" s="13" t="n"/>
      <c r="H365" s="25" t="n"/>
      <c r="I365" s="26">
        <f>G365*H365</f>
        <v/>
      </c>
      <c r="J365" s="27" t="n"/>
      <c r="K365" s="28" t="inlineStr">
        <is>
          <t>B0CL7FV6S8</t>
        </is>
      </c>
      <c r="L365" s="29" t="n"/>
      <c r="M365" s="30" t="inlineStr">
        <is>
          <t>34 caracteres restantes</t>
        </is>
      </c>
      <c r="N365" s="30">
        <f>IF(K365="","",VLOOKUP(K365,'Inventário+Enviado+pela+Amazon+'!$C$1:$G$536,5,0))</f>
        <v/>
      </c>
      <c r="O365" s="31">
        <f>IF(M365="","",VLOOKUP(M365,'Estoque FULL '!$A:$D,3,0))</f>
        <v/>
      </c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4">
        <f>IFERROR(V365*AE365,0)</f>
        <v/>
      </c>
      <c r="AI365" s="14">
        <f>IFERROR(V365*AF365,0)</f>
        <v/>
      </c>
      <c r="AJ365" s="14">
        <f>IFERROR(V365*AG365,0)</f>
        <v/>
      </c>
      <c r="AK365" s="106" t="inlineStr">
        <is>
          <t>NFe35240742661482000170550270000000151232217567</t>
        </is>
      </c>
      <c r="AL365" s="13" t="inlineStr">
        <is>
          <t>2024-07-02T14:04:21-03:00</t>
        </is>
      </c>
      <c r="AM365" s="20" t="n">
        <v>39269090</v>
      </c>
      <c r="AN365" s="20" t="n"/>
      <c r="AO365" s="20" t="n"/>
      <c r="AP365" s="20" t="n"/>
      <c r="AQ365" s="20" t="n"/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</row>
    <row r="366" ht="19.5" customHeight="1" s="185">
      <c r="A366" s="44" t="inlineStr">
        <is>
          <t xml:space="preserve">S22 PRETA </t>
        </is>
      </c>
      <c r="B366" s="44" t="n"/>
      <c r="C366" s="44" t="n"/>
      <c r="D366" s="44" t="n"/>
      <c r="E366" s="38">
        <f>F366+I366</f>
        <v/>
      </c>
      <c r="F366" s="24" t="n">
        <v>34</v>
      </c>
      <c r="G366" s="13" t="n"/>
      <c r="H366" s="25" t="n"/>
      <c r="I366" s="26">
        <f>G366*H366</f>
        <v/>
      </c>
      <c r="J366" s="46" t="inlineStr">
        <is>
          <t>EST-09-CMP-002-SLP</t>
        </is>
      </c>
      <c r="K366" s="28" t="inlineStr">
        <is>
          <t>B0CL7FZ44Y</t>
        </is>
      </c>
      <c r="L366" s="29" t="n"/>
      <c r="M366" s="30" t="inlineStr">
        <is>
          <t>MLB3199678864_176597983337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42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4">
        <f>IFERROR(V366*AE366,0)</f>
        <v/>
      </c>
      <c r="AI366" s="14">
        <f>IFERROR(V366*AF366,0)</f>
        <v/>
      </c>
      <c r="AJ366" s="14">
        <f>IFERROR(V366*AG366,0)</f>
        <v/>
      </c>
      <c r="AK366" s="106" t="inlineStr">
        <is>
          <t>NFe35240742661482000170550270000000151232217567</t>
        </is>
      </c>
      <c r="AL366" s="13" t="inlineStr">
        <is>
          <t>2024-07-02T14:04:21-03:00</t>
        </is>
      </c>
      <c r="AM366" s="20" t="n">
        <v>39269090</v>
      </c>
      <c r="AN366" s="20" t="n"/>
      <c r="AO366" s="20" t="n"/>
      <c r="AP366" s="20" t="n"/>
      <c r="AQ366" s="20" t="n"/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</row>
    <row r="367" ht="19.5" customHeight="1" s="185">
      <c r="A367" s="44" t="inlineStr">
        <is>
          <t>-S22 Preta em V</t>
        </is>
      </c>
      <c r="B367" s="44" t="n"/>
      <c r="C367" s="44" t="n"/>
      <c r="D367" s="44" t="n"/>
      <c r="E367" s="38">
        <f>F367+I367</f>
        <v/>
      </c>
      <c r="F367" s="24" t="n">
        <v>50</v>
      </c>
      <c r="G367" s="13" t="n"/>
      <c r="H367" s="25" t="n"/>
      <c r="I367" s="26">
        <f>G367*H367</f>
        <v/>
      </c>
      <c r="J367" s="27" t="n"/>
      <c r="K367" s="28" t="n"/>
      <c r="L367" s="29" t="n"/>
      <c r="M367" s="30" t="inlineStr">
        <is>
          <t>MLB3758125900_178832914781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/>
      <c r="Y367" s="13" t="n"/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/>
      <c r="AF367" s="13" t="n"/>
      <c r="AG367" s="14" t="n"/>
      <c r="AH367" s="14">
        <f>IFERROR(V367*AE367,0)</f>
        <v/>
      </c>
      <c r="AI367" s="14">
        <f>IFERROR(V367*AF367,0)</f>
        <v/>
      </c>
      <c r="AJ367" s="14">
        <f>IFERROR(V367*AG367,0)</f>
        <v/>
      </c>
      <c r="AK367" s="13" t="n"/>
      <c r="AL367" s="13" t="n"/>
      <c r="AM367" s="20" t="n"/>
      <c r="AN367" s="20" t="n"/>
      <c r="AO367" s="20" t="n"/>
      <c r="AP367" s="20" t="n"/>
      <c r="AQ367" s="20" t="n"/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</row>
    <row r="368" ht="19.5" customHeight="1" s="185">
      <c r="A368" s="44" t="inlineStr">
        <is>
          <t>S22 Azul normal</t>
        </is>
      </c>
      <c r="B368" s="44" t="n"/>
      <c r="C368" s="44" t="n"/>
      <c r="D368" s="44" t="n"/>
      <c r="E368" s="38" t="n"/>
      <c r="F368" s="24" t="n">
        <v>14</v>
      </c>
      <c r="G368" s="13" t="n"/>
      <c r="H368" s="25" t="n"/>
      <c r="I368" s="26" t="n"/>
      <c r="J368" s="27" t="n"/>
      <c r="K368" s="28" t="n"/>
      <c r="L368" s="29" t="n"/>
      <c r="M368" s="30" t="inlineStr">
        <is>
          <t>MLB3199748704_176602382492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 t="n"/>
      <c r="X368" s="13" t="n"/>
      <c r="Y368" s="13" t="n"/>
      <c r="Z368" s="13" t="n"/>
      <c r="AA368" s="13" t="n"/>
      <c r="AB368" s="13" t="n"/>
      <c r="AC368" s="13" t="n"/>
      <c r="AD368" s="13" t="n"/>
      <c r="AE368" s="13" t="n"/>
      <c r="AF368" s="13" t="n"/>
      <c r="AG368" s="14" t="n"/>
      <c r="AH368" s="14">
        <f>IFERROR(V368*AE368,0)</f>
        <v/>
      </c>
      <c r="AI368" s="14">
        <f>IFERROR(V368*AF368,0)</f>
        <v/>
      </c>
      <c r="AJ368" s="14">
        <f>IFERROR(V368*AG368,0)</f>
        <v/>
      </c>
      <c r="AK368" s="13" t="n"/>
      <c r="AL368" s="13" t="n"/>
      <c r="AM368" s="20" t="n"/>
      <c r="AN368" s="20" t="n"/>
      <c r="AO368" s="20" t="n"/>
      <c r="AP368" s="20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</row>
    <row r="369" ht="19.5" customHeight="1" s="185">
      <c r="A369" s="22" t="inlineStr">
        <is>
          <t xml:space="preserve">A53 AZUL MARINHO </t>
        </is>
      </c>
      <c r="B369" s="22" t="inlineStr">
        <is>
          <t>A53</t>
        </is>
      </c>
      <c r="C369" s="22" t="n"/>
      <c r="D369" s="22" t="n"/>
      <c r="E369" s="38">
        <f>F369+I369</f>
        <v/>
      </c>
      <c r="F369" s="24" t="n">
        <v>35</v>
      </c>
      <c r="G369" s="13" t="n"/>
      <c r="H369" s="25" t="n"/>
      <c r="I369" s="26">
        <f>G369*H369</f>
        <v/>
      </c>
      <c r="J369" s="45" t="inlineStr">
        <is>
          <t>EST-07-CMP-004-SLP</t>
        </is>
      </c>
      <c r="K369" s="28" t="n"/>
      <c r="L369" s="29" t="n"/>
      <c r="M369" s="30" t="inlineStr">
        <is>
          <t>MLB3199748704_176602382493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>
        <f>V369*X369</f>
        <v/>
      </c>
      <c r="X369" s="13" t="n">
        <v>9.34</v>
      </c>
      <c r="Y369" s="13" t="n">
        <v>1.6817</v>
      </c>
      <c r="Z369" s="13">
        <f>Y369*V369</f>
        <v/>
      </c>
      <c r="AA369" s="13" t="n"/>
      <c r="AB369" s="13" t="n"/>
      <c r="AC369" s="13">
        <f>IF(S369="#N/D","ERRO","")</f>
        <v/>
      </c>
      <c r="AD369" s="13" t="n"/>
      <c r="AE369" s="13" t="n">
        <v>8.628014814814813</v>
      </c>
      <c r="AF369" s="13" t="n">
        <v>1.553037037037037</v>
      </c>
      <c r="AG369" s="14" t="n">
        <v>0.1931</v>
      </c>
      <c r="AH369" s="14">
        <f>IFERROR(V369*AE369,0)</f>
        <v/>
      </c>
      <c r="AI369" s="14">
        <f>IFERROR(V369*AF369,0)</f>
        <v/>
      </c>
      <c r="AJ369" s="14">
        <f>IFERROR(V369*AG369,0)</f>
        <v/>
      </c>
      <c r="AK369" s="13" t="inlineStr">
        <is>
          <t>NFe35230142661482000170550270000000251414424170</t>
        </is>
      </c>
      <c r="AL369" s="13" t="inlineStr">
        <is>
          <t>2023-01-25T17:10:44-03:00</t>
        </is>
      </c>
      <c r="AM369" s="20" t="n">
        <v>39269090</v>
      </c>
      <c r="AN369" s="20" t="n"/>
      <c r="AO369" s="20" t="n"/>
      <c r="AP369" s="20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</row>
    <row r="370" ht="19.5" customHeight="1" s="185">
      <c r="A370" s="44" t="inlineStr">
        <is>
          <t>------A53 Azul em V</t>
        </is>
      </c>
      <c r="B370" s="44" t="n"/>
      <c r="C370" s="44" t="n"/>
      <c r="D370" s="44" t="n"/>
      <c r="E370" s="38">
        <f>F370+I370</f>
        <v/>
      </c>
      <c r="F370" s="24" t="n">
        <v>19</v>
      </c>
      <c r="G370" s="13" t="n"/>
      <c r="H370" s="25" t="n"/>
      <c r="I370" s="26">
        <f>G370*H370</f>
        <v/>
      </c>
      <c r="J370" s="73" t="n"/>
      <c r="K370" s="28" t="inlineStr">
        <is>
          <t>B0CJ9XV3Q4</t>
        </is>
      </c>
      <c r="L370" s="40" t="n">
        <v>7898722574038</v>
      </c>
      <c r="M370" s="41" t="inlineStr">
        <is>
          <t>MLB3758135624_178831141469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40" t="n"/>
      <c r="Q370" s="40" t="n"/>
      <c r="R370" s="40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 t="n"/>
      <c r="X370" s="13" t="n"/>
      <c r="Y370" s="13" t="n"/>
      <c r="Z370" s="13" t="n"/>
      <c r="AA370" s="13" t="n"/>
      <c r="AB370" s="13" t="n"/>
      <c r="AC370" s="13">
        <f>IF(S370="#N/D","ERRO","")</f>
        <v/>
      </c>
      <c r="AD370" s="13" t="n"/>
      <c r="AE370" s="13" t="n">
        <v>6.50844</v>
      </c>
      <c r="AF370" s="13" t="n">
        <v>1.17152</v>
      </c>
      <c r="AG370" s="14" t="n">
        <v>0.415</v>
      </c>
      <c r="AH370" s="14">
        <f>IFERROR(V370*AE370,0)</f>
        <v/>
      </c>
      <c r="AI370" s="14">
        <f>IFERROR(V370*AF370,0)</f>
        <v/>
      </c>
      <c r="AJ370" s="14">
        <f>IFERROR(V370*AG370,0)</f>
        <v/>
      </c>
      <c r="AK370" s="13" t="inlineStr">
        <is>
          <t>NFe35230142661482000170550270000000251414424170</t>
        </is>
      </c>
      <c r="AL370" s="13" t="inlineStr">
        <is>
          <t>2023-01-25T17:10:44-03:00</t>
        </is>
      </c>
      <c r="AM370" s="20" t="n">
        <v>39269090</v>
      </c>
      <c r="AN370" s="20" t="n"/>
      <c r="AO370" s="20" t="n"/>
      <c r="AP370" s="20" t="n"/>
      <c r="AQ370" s="20" t="n"/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</row>
    <row r="371" ht="19.5" customHeight="1" s="185">
      <c r="A371" s="44" t="inlineStr">
        <is>
          <t>A53 PRETA EM V</t>
        </is>
      </c>
      <c r="B371" s="44" t="n"/>
      <c r="C371" s="44" t="n"/>
      <c r="D371" s="44" t="n"/>
      <c r="E371" s="38">
        <f>F371+I371</f>
        <v/>
      </c>
      <c r="F371" s="24" t="n">
        <v>108</v>
      </c>
      <c r="G371" s="13" t="n"/>
      <c r="H371" s="25" t="n"/>
      <c r="I371" s="26">
        <f>G371*H371</f>
        <v/>
      </c>
      <c r="J371" s="45" t="inlineStr">
        <is>
          <t>EST-07-CMP-004-SLP</t>
        </is>
      </c>
      <c r="K371" s="28" t="inlineStr">
        <is>
          <t>B0CJ9WZ7TL</t>
        </is>
      </c>
      <c r="L371" s="29" t="n"/>
      <c r="M371" s="30" t="inlineStr">
        <is>
          <t>MLB3758125900_178832914783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117" t="n"/>
      <c r="Q371" s="117" t="n"/>
      <c r="R371" s="117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4">
        <f>IFERROR(V371*AE371,0)</f>
        <v/>
      </c>
      <c r="AI371" s="14">
        <f>IFERROR(V371*AF371,0)</f>
        <v/>
      </c>
      <c r="AJ371" s="14">
        <f>IFERROR(V371*AG371,0)</f>
        <v/>
      </c>
      <c r="AK371" s="13" t="inlineStr">
        <is>
          <t>NFe35230142661482000170550270000000251414424170</t>
        </is>
      </c>
      <c r="AL371" s="13" t="inlineStr">
        <is>
          <t>2023-01-25T17:10:44-03:00</t>
        </is>
      </c>
      <c r="AM371" s="20" t="n">
        <v>39269090</v>
      </c>
      <c r="AN371" s="20" t="n"/>
      <c r="AO371" s="20" t="n"/>
      <c r="AP371" s="20" t="n"/>
      <c r="AQ371" s="20" t="n"/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</row>
    <row r="372" ht="19.5" customHeight="1" s="185">
      <c r="A372" s="44" t="inlineStr">
        <is>
          <t xml:space="preserve">A53 PRETA </t>
        </is>
      </c>
      <c r="B372" s="44" t="n"/>
      <c r="C372" s="44" t="n"/>
      <c r="D372" s="44" t="n"/>
      <c r="E372" s="38">
        <f>F372+I372</f>
        <v/>
      </c>
      <c r="F372" s="24" t="n">
        <v>14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n"/>
      <c r="L372" s="29" t="n"/>
      <c r="M372" s="30" t="inlineStr">
        <is>
          <t>MLB3199678864_176597983339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>
        <f>V372*X372</f>
        <v/>
      </c>
      <c r="X372" s="13" t="n">
        <v>9.34</v>
      </c>
      <c r="Y372" s="13" t="n">
        <v>1.6817</v>
      </c>
      <c r="Z372" s="13">
        <f>Y372*V372</f>
        <v/>
      </c>
      <c r="AA372" s="13" t="n"/>
      <c r="AB372" s="13" t="n"/>
      <c r="AC372" s="13">
        <f>IF(S372="#N/D","ERRO","")</f>
        <v/>
      </c>
      <c r="AD372" s="13" t="n"/>
      <c r="AE372" s="13" t="n">
        <v>8.628014814814813</v>
      </c>
      <c r="AF372" s="13" t="n">
        <v>1.553037037037037</v>
      </c>
      <c r="AG372" s="14" t="n">
        <v>0.1931</v>
      </c>
      <c r="AH372" s="14">
        <f>IFERROR(V372*AE372,0)</f>
        <v/>
      </c>
      <c r="AI372" s="14">
        <f>IFERROR(V372*AF372,0)</f>
        <v/>
      </c>
      <c r="AJ372" s="14">
        <f>IFERROR(V372*AG372,0)</f>
        <v/>
      </c>
      <c r="AK372" s="13" t="inlineStr">
        <is>
          <t>NFe35230142661482000170550270000000251414424170</t>
        </is>
      </c>
      <c r="AL372" s="13" t="inlineStr">
        <is>
          <t>2023-01-25T17:10:44-03:00</t>
        </is>
      </c>
      <c r="AM372" s="20" t="n">
        <v>39269090</v>
      </c>
      <c r="AN372" s="20" t="n"/>
      <c r="AO372" s="20" t="n"/>
      <c r="AP372" s="20" t="n"/>
      <c r="AQ372" s="20" t="n"/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</row>
    <row r="373" ht="19.5" customHeight="1" s="185">
      <c r="A373" s="44" t="inlineStr">
        <is>
          <t xml:space="preserve">A53 PRATA </t>
        </is>
      </c>
      <c r="B373" s="44" t="n"/>
      <c r="C373" s="44" t="n"/>
      <c r="D373" s="44" t="n"/>
      <c r="E373" s="38">
        <f>F373+I373</f>
        <v/>
      </c>
      <c r="F373" s="24" t="n">
        <v>44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inlineStr">
        <is>
          <t>B0CJ9Z2HL1</t>
        </is>
      </c>
      <c r="L373" s="29" t="n"/>
      <c r="M373" s="30" t="inlineStr">
        <is>
          <t>MLB3758060928_178831893225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35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6.50844</v>
      </c>
      <c r="AF373" s="13" t="n">
        <v>1.17152</v>
      </c>
      <c r="AG373" s="14" t="n">
        <v>0.415</v>
      </c>
      <c r="AH373" s="14">
        <f>IFERROR(V373*AE373,0)</f>
        <v/>
      </c>
      <c r="AI373" s="14">
        <f>IFERROR(V373*AF373,0)</f>
        <v/>
      </c>
      <c r="AJ373" s="14">
        <f>IFERROR(V373*AG373,0)</f>
        <v/>
      </c>
      <c r="AK373" s="13" t="inlineStr">
        <is>
          <t>NFe35230142661482000170550270000000251414424170</t>
        </is>
      </c>
      <c r="AL373" s="13" t="inlineStr">
        <is>
          <t>2023-01-25T17:10:44-03:00</t>
        </is>
      </c>
      <c r="AM373" s="20" t="n">
        <v>39269090</v>
      </c>
      <c r="AN373" s="20" t="n"/>
      <c r="AO373" s="20" t="n"/>
      <c r="AP373" s="20" t="n"/>
      <c r="AQ373" s="20" t="n"/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</row>
    <row r="374" ht="19.5" customHeight="1" s="185">
      <c r="A374" s="44" t="inlineStr">
        <is>
          <t xml:space="preserve">A53 ROSA </t>
        </is>
      </c>
      <c r="B374" s="44" t="n"/>
      <c r="C374" s="44" t="n"/>
      <c r="D374" s="44" t="n"/>
      <c r="E374" s="38">
        <f>F374+I374</f>
        <v/>
      </c>
      <c r="F374" s="24" t="n">
        <v>72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n"/>
      <c r="L374" s="29" t="n"/>
      <c r="M374" s="30" t="inlineStr">
        <is>
          <t>MLB3199679270_176602537878</t>
        </is>
      </c>
      <c r="N374" s="30">
        <f>IF(K374="","",VLOOKUP(K374,'Inventário+Enviado+pela+Amazon+'!$C$1:$G$536,5,0))</f>
        <v/>
      </c>
      <c r="O374" s="166" t="n"/>
      <c r="P374" s="186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8.628014814814813</v>
      </c>
      <c r="AF374" s="13" t="n">
        <v>1.553037037037037</v>
      </c>
      <c r="AG374" s="14" t="n">
        <v>0.1931</v>
      </c>
      <c r="AH374" s="14">
        <f>IFERROR(V374*AE374,0)</f>
        <v/>
      </c>
      <c r="AI374" s="14">
        <f>IFERROR(V374*AF374,0)</f>
        <v/>
      </c>
      <c r="AJ374" s="14">
        <f>IFERROR(V374*AG374,0)</f>
        <v/>
      </c>
      <c r="AK374" s="13" t="inlineStr">
        <is>
          <t>NFe35230142661482000170550270000000251414424170</t>
        </is>
      </c>
      <c r="AL374" s="13" t="inlineStr">
        <is>
          <t>2023-01-25T17:10:44-03:00</t>
        </is>
      </c>
      <c r="AM374" s="20" t="n">
        <v>39269090</v>
      </c>
      <c r="AN374" s="20" t="n"/>
      <c r="AO374" s="20" t="n"/>
      <c r="AP374" s="20" t="n"/>
      <c r="AQ374" s="20" t="n"/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</row>
    <row r="375" ht="19.5" customHeight="1" s="185">
      <c r="A375" s="44" t="inlineStr">
        <is>
          <t xml:space="preserve">A53 DOURADA </t>
        </is>
      </c>
      <c r="B375" s="44" t="n"/>
      <c r="C375" s="44" t="n"/>
      <c r="D375" s="44" t="n"/>
      <c r="E375" s="38">
        <f>F375+I375</f>
        <v/>
      </c>
      <c r="F375" s="24" t="n">
        <v>46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inlineStr">
        <is>
          <t>B0CJ9XWQKT</t>
        </is>
      </c>
      <c r="L375" s="29" t="n"/>
      <c r="M375" s="30" t="inlineStr">
        <is>
          <t>MLB3362237179_178831579985</t>
        </is>
      </c>
      <c r="N375" s="30">
        <f>IF(K375="","",VLOOKUP(K375,'Inventário+Enviado+pela+Amazon+'!$C$1:$G$536,5,0))</f>
        <v/>
      </c>
      <c r="O375" s="167" t="n"/>
      <c r="P375" s="187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6.50844</v>
      </c>
      <c r="AF375" s="13" t="n">
        <v>1.17152</v>
      </c>
      <c r="AG375" s="14" t="n">
        <v>0.415</v>
      </c>
      <c r="AH375" s="14">
        <f>IFERROR(V375*AE375,0)</f>
        <v/>
      </c>
      <c r="AI375" s="14">
        <f>IFERROR(V375*AF375,0)</f>
        <v/>
      </c>
      <c r="AJ375" s="14">
        <f>IFERROR(V375*AG375,0)</f>
        <v/>
      </c>
      <c r="AK375" s="13" t="inlineStr">
        <is>
          <t>NFe35230142661482000170550270000000251414424170</t>
        </is>
      </c>
      <c r="AL375" s="13" t="inlineStr">
        <is>
          <t>2023-01-25T17:10:44-03:00</t>
        </is>
      </c>
      <c r="AM375" s="20" t="n">
        <v>39269090</v>
      </c>
      <c r="AN375" s="20" t="n"/>
      <c r="AO375" s="20" t="n"/>
      <c r="AP375" s="20" t="n"/>
      <c r="AQ375" s="20" t="n"/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</row>
    <row r="376" ht="19.5" customHeight="1" s="185">
      <c r="A376" s="44" t="inlineStr">
        <is>
          <t>A53 Branca</t>
        </is>
      </c>
      <c r="B376" s="44" t="n"/>
      <c r="C376" s="44" t="n"/>
      <c r="D376" s="44" t="n"/>
      <c r="E376" s="38" t="n"/>
      <c r="F376" s="24" t="n">
        <v>48</v>
      </c>
      <c r="G376" s="13" t="n"/>
      <c r="H376" s="25" t="n"/>
      <c r="I376" s="26" t="n"/>
      <c r="J376" s="45" t="n"/>
      <c r="K376" s="28" t="n"/>
      <c r="L376" s="29" t="n"/>
      <c r="M376" s="166" t="inlineStr">
        <is>
          <t>MLB3199679270_176602537878</t>
        </is>
      </c>
      <c r="N376" s="30">
        <f>IF(K376="","",VLOOKUP(K376,'Inventário+Enviado+pela+Amazon+'!$C$1:$G$536,5,0))</f>
        <v/>
      </c>
      <c r="O376" s="166" t="inlineStr">
        <is>
          <t>MLB3199679270_176602537878</t>
        </is>
      </c>
      <c r="P376" s="187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42">
        <f>I376+F376+S376+T376+U376</f>
        <v/>
      </c>
      <c r="W376" s="13" t="n"/>
      <c r="X376" s="13" t="n"/>
      <c r="Y376" s="13" t="n"/>
      <c r="Z376" s="13" t="n"/>
      <c r="AA376" s="13" t="n"/>
      <c r="AB376" s="13" t="n"/>
      <c r="AC376" s="13" t="n"/>
      <c r="AD376" s="13" t="n"/>
      <c r="AE376" s="13" t="n"/>
      <c r="AF376" s="13" t="n"/>
      <c r="AG376" s="14" t="n"/>
      <c r="AH376" s="14">
        <f>IFERROR(V376*AE376,0)</f>
        <v/>
      </c>
      <c r="AI376" s="14">
        <f>IFERROR(V376*AF376,0)</f>
        <v/>
      </c>
      <c r="AJ376" s="14">
        <f>IFERROR(V376*AG376,0)</f>
        <v/>
      </c>
      <c r="AK376" s="13" t="n"/>
      <c r="AL376" s="13" t="n"/>
      <c r="AM376" s="20" t="n"/>
      <c r="AN376" s="20" t="n"/>
      <c r="AO376" s="20" t="n"/>
      <c r="AP376" s="20" t="n"/>
      <c r="AQ376" s="20" t="n"/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</row>
    <row r="377" ht="19.5" customHeight="1" s="185">
      <c r="A377" s="44" t="n"/>
      <c r="B377" s="44" t="n"/>
      <c r="C377" s="44" t="n"/>
      <c r="D377" s="44" t="n"/>
      <c r="E377" s="38">
        <f>F377+I377</f>
        <v/>
      </c>
      <c r="F377" s="24" t="n"/>
      <c r="G377" s="13" t="n"/>
      <c r="H377" s="25" t="n"/>
      <c r="I377" s="26">
        <f>G377*H377</f>
        <v/>
      </c>
      <c r="J377" s="27" t="n"/>
      <c r="K377" s="28" t="n"/>
      <c r="L377" s="29" t="n"/>
      <c r="M377" s="168" t="inlineStr">
        <is>
          <t>34 caracteres restantes</t>
        </is>
      </c>
      <c r="N377" s="30">
        <f>IF(K377="","",VLOOKUP(K377,'Inventário+Enviado+pela+Amazon+'!$C$1:$G$536,5,0))</f>
        <v/>
      </c>
      <c r="O377" s="168" t="inlineStr">
        <is>
          <t>34 caracteres restantes</t>
        </is>
      </c>
      <c r="P377" s="188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35">
        <f>I377+F377+S377+T377+U377</f>
        <v/>
      </c>
      <c r="W377" s="13">
        <f>V377*X377</f>
        <v/>
      </c>
      <c r="X377" s="13" t="n"/>
      <c r="Y377" s="13" t="n"/>
      <c r="Z377" s="13">
        <f>Y377*V377</f>
        <v/>
      </c>
      <c r="AA377" s="13" t="n"/>
      <c r="AB377" s="13" t="n"/>
      <c r="AC377" s="13">
        <f>IF(S377="#N/D","ERRO","")</f>
        <v/>
      </c>
      <c r="AD377" s="13" t="n"/>
      <c r="AE377" s="13" t="n"/>
      <c r="AF377" s="13" t="n"/>
      <c r="AG377" s="14" t="n"/>
      <c r="AH377" s="14">
        <f>IFERROR(V377*AE377,0)</f>
        <v/>
      </c>
      <c r="AI377" s="14">
        <f>IFERROR(V377*AF377,0)</f>
        <v/>
      </c>
      <c r="AJ377" s="14">
        <f>IFERROR(V377*AG377,0)</f>
        <v/>
      </c>
      <c r="AK377" s="13" t="n"/>
      <c r="AL377" s="13" t="n"/>
      <c r="AM377" s="20" t="n"/>
      <c r="AN377" s="20" t="n"/>
      <c r="AO377" s="20" t="n"/>
      <c r="AP377" s="20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</row>
    <row r="378" ht="19.5" customHeight="1" s="185">
      <c r="A378" s="22" t="inlineStr">
        <is>
          <t xml:space="preserve">S20 FE PRETA </t>
        </is>
      </c>
      <c r="B378" s="22" t="inlineStr">
        <is>
          <t xml:space="preserve">S20 </t>
        </is>
      </c>
      <c r="C378" s="22" t="n"/>
      <c r="D378" s="22" t="n"/>
      <c r="E378" s="38">
        <f>F378+I378</f>
        <v/>
      </c>
      <c r="F378" s="24" t="n">
        <v>3</v>
      </c>
      <c r="G378" s="13" t="n"/>
      <c r="H378" s="25" t="n"/>
      <c r="I378" s="26">
        <f>G378*H378</f>
        <v/>
      </c>
      <c r="J378" s="45" t="inlineStr">
        <is>
          <t>EST-07-CMP-003-SLP</t>
        </is>
      </c>
      <c r="K378" s="28" t="inlineStr">
        <is>
          <t>B0BLS4FZV1</t>
        </is>
      </c>
      <c r="L378" s="29" t="n"/>
      <c r="M378" s="30" t="inlineStr">
        <is>
          <t>MLB3199678864_176597983336</t>
        </is>
      </c>
      <c r="N378" s="30">
        <f>IF(K378="","",VLOOKUP(K378,'Inventário+Enviado+pela+Amazon+'!$C$1:$G$536,5,0))</f>
        <v/>
      </c>
      <c r="O378" s="31">
        <f>IF(M378="","",VLOOKUP(M378,'Estoque FULL '!$A:$D,3,0))</f>
        <v/>
      </c>
      <c r="P378" s="117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42">
        <f>I378+F378+S378+T378+U378</f>
        <v/>
      </c>
      <c r="W378" s="13">
        <f>V378*X378</f>
        <v/>
      </c>
      <c r="X378" s="13" t="n">
        <v>9.34</v>
      </c>
      <c r="Y378" s="13" t="n">
        <v>1.6817</v>
      </c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>
        <v>9.98987755102041</v>
      </c>
      <c r="AF378" s="13" t="n">
        <v>1.681571428571429</v>
      </c>
      <c r="AG378" s="153" t="n">
        <v>0.62</v>
      </c>
      <c r="AH378" s="14">
        <f>IFERROR(V378*AE378,0)</f>
        <v/>
      </c>
      <c r="AI378" s="14">
        <f>IFERROR(V378*AF378,0)</f>
        <v/>
      </c>
      <c r="AJ378" s="14">
        <f>IFERROR(V378*AG378,0)</f>
        <v/>
      </c>
      <c r="AK378" s="106" t="inlineStr">
        <is>
          <t>NFe35240742661482000170550270000000151232217567</t>
        </is>
      </c>
      <c r="AL378" s="13" t="inlineStr">
        <is>
          <t>2024-07-02T14:04:21-03:00</t>
        </is>
      </c>
      <c r="AM378" s="20" t="n">
        <v>39269090</v>
      </c>
      <c r="AN378" s="20" t="n"/>
      <c r="AO378" s="20" t="n"/>
      <c r="AP378" s="20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</row>
    <row r="379" ht="19.5" customHeight="1" s="185">
      <c r="A379" s="44" t="inlineStr">
        <is>
          <t>-S20 FE em V Preta</t>
        </is>
      </c>
      <c r="B379" s="44" t="n"/>
      <c r="C379" s="44" t="n"/>
      <c r="D379" s="44" t="n"/>
      <c r="E379" s="38">
        <f>F379+I379</f>
        <v/>
      </c>
      <c r="F379" s="24" t="n">
        <v>5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B0B86QC7NK</t>
        </is>
      </c>
      <c r="L379" s="29" t="n"/>
      <c r="M379" s="30" t="inlineStr">
        <is>
          <t>MLB3336593417_177876037088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35">
        <f>I379+F379+S379+T379+U379</f>
        <v/>
      </c>
      <c r="W379" s="13" t="n"/>
      <c r="X379" s="13" t="n"/>
      <c r="Y379" s="13" t="n"/>
      <c r="Z379" s="13" t="n"/>
      <c r="AA379" s="13" t="n"/>
      <c r="AB379" s="13" t="n"/>
      <c r="AC379" s="13">
        <f>IF(S379="#N/D","ERRO","")</f>
        <v/>
      </c>
      <c r="AD379" s="13" t="n"/>
      <c r="AE379" s="47" t="n">
        <v>6.50844</v>
      </c>
      <c r="AF379" s="47" t="n">
        <v>1.17152</v>
      </c>
      <c r="AG379" s="14" t="n">
        <v>0.415</v>
      </c>
      <c r="AH379" s="14">
        <f>IFERROR(V379*AE379,0)</f>
        <v/>
      </c>
      <c r="AI379" s="14">
        <f>IFERROR(V379*AF379,0)</f>
        <v/>
      </c>
      <c r="AJ379" s="14">
        <f>IFERROR(V379*AG379,0)</f>
        <v/>
      </c>
      <c r="AK379" s="13" t="inlineStr">
        <is>
          <t>NFe35230142661482000170550270000000251414424170</t>
        </is>
      </c>
      <c r="AL379" s="13" t="inlineStr">
        <is>
          <t>2023-01-25T17:10:44-03:00</t>
        </is>
      </c>
      <c r="AM379" s="20" t="n">
        <v>39269090</v>
      </c>
      <c r="AN379" s="20" t="n"/>
      <c r="AO379" s="20" t="n"/>
      <c r="AP379" s="20" t="n"/>
      <c r="AQ379" s="20" t="n"/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</row>
    <row r="380" ht="19.5" customHeight="1" s="185">
      <c r="A380" s="44" t="inlineStr">
        <is>
          <t>S20 FE DOURADA  em V</t>
        </is>
      </c>
      <c r="B380" s="44" t="n"/>
      <c r="C380" s="44" t="n"/>
      <c r="D380" s="44" t="n"/>
      <c r="E380" s="38">
        <f>F380+I380</f>
        <v/>
      </c>
      <c r="F380" s="24" t="n">
        <v>70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n"/>
      <c r="L380" s="40" t="n">
        <v>7898722573956</v>
      </c>
      <c r="M380" s="41" t="inlineStr">
        <is>
          <t>MLB3336593417_177876037090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40" t="n"/>
      <c r="Q380" s="40" t="n"/>
      <c r="R380" s="40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42">
        <f>I380+F380+S380+T380+U380</f>
        <v/>
      </c>
      <c r="W380" s="13">
        <f>V380*X380</f>
        <v/>
      </c>
      <c r="X380" s="13" t="n">
        <v>9.34</v>
      </c>
      <c r="Y380" s="13" t="n">
        <v>1.6817</v>
      </c>
      <c r="Z380" s="13">
        <f>Y380*V380</f>
        <v/>
      </c>
      <c r="AA380" s="13" t="n"/>
      <c r="AB380" s="13" t="n"/>
      <c r="AC380" s="13">
        <f>IF(S380="#N/D","ERRO","")</f>
        <v/>
      </c>
      <c r="AD380" s="13" t="n"/>
      <c r="AE380" s="13" t="n">
        <v>6.50844</v>
      </c>
      <c r="AF380" s="13" t="n">
        <v>1.17152</v>
      </c>
      <c r="AG380" s="14" t="n">
        <v>0.415</v>
      </c>
      <c r="AH380" s="14">
        <f>IFERROR(V380*AE380,0)</f>
        <v/>
      </c>
      <c r="AI380" s="14">
        <f>IFERROR(V380*AF380,0)</f>
        <v/>
      </c>
      <c r="AJ380" s="14">
        <f>IFERROR(V380*AG380,0)</f>
        <v/>
      </c>
      <c r="AK380" s="13" t="inlineStr">
        <is>
          <t>NFe35230142661482000170550270000000251414424170</t>
        </is>
      </c>
      <c r="AL380" s="13" t="inlineStr">
        <is>
          <t>2023-01-25T17:10:44-03:00</t>
        </is>
      </c>
      <c r="AM380" s="20" t="n">
        <v>39269090</v>
      </c>
      <c r="AN380" s="20" t="n"/>
      <c r="AO380" s="20" t="n"/>
      <c r="AP380" s="20" t="n"/>
      <c r="AQ380" s="20" t="n"/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</row>
    <row r="381" ht="19.5" customHeight="1" s="185">
      <c r="A381" s="44" t="inlineStr">
        <is>
          <t>S20 FE PRATA em V</t>
        </is>
      </c>
      <c r="B381" s="44" t="n"/>
      <c r="C381" s="44" t="n"/>
      <c r="D381" s="44" t="n"/>
      <c r="E381" s="38">
        <f>F381+I381</f>
        <v/>
      </c>
      <c r="F381" s="24" t="n">
        <v>3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7898722571426</v>
      </c>
      <c r="M381" s="41" t="inlineStr">
        <is>
          <t>MLB3336593417_177876037092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4">
        <f>IFERROR(V381*AE381,0)</f>
        <v/>
      </c>
      <c r="AI381" s="14">
        <f>IFERROR(V381*AF381,0)</f>
        <v/>
      </c>
      <c r="AJ381" s="14">
        <f>IFERROR(V381*AG381,0)</f>
        <v/>
      </c>
      <c r="AK381" s="13" t="inlineStr">
        <is>
          <t>NFe35230142661482000170550270000000251414424170</t>
        </is>
      </c>
      <c r="AL381" s="13" t="inlineStr">
        <is>
          <t>2023-01-25T17:10:44-03:00</t>
        </is>
      </c>
      <c r="AM381" s="20" t="n">
        <v>39269090</v>
      </c>
      <c r="AN381" s="20" t="n"/>
      <c r="AO381" s="20" t="n"/>
      <c r="AP381" s="20" t="n"/>
      <c r="AQ381" s="20" t="n"/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</row>
    <row r="382" ht="19.5" customHeight="1" s="185">
      <c r="A382" s="44" t="inlineStr">
        <is>
          <t xml:space="preserve">S20 FE BRANCA </t>
        </is>
      </c>
      <c r="B382" s="44" t="n"/>
      <c r="C382" s="44" t="n"/>
      <c r="D382" s="44" t="n"/>
      <c r="E382" s="38">
        <f>F382+I382</f>
        <v/>
      </c>
      <c r="F382" s="24" t="n">
        <v>101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29" t="n"/>
      <c r="M382" s="30" t="inlineStr">
        <is>
          <t>MLB3199698476_176602894828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117" t="n"/>
      <c r="Q382" s="117" t="n"/>
      <c r="R382" s="117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9.98987755102041</v>
      </c>
      <c r="AF382" s="13" t="n">
        <v>1.681571428571429</v>
      </c>
      <c r="AG382" s="153" t="n">
        <v>0.62</v>
      </c>
      <c r="AH382" s="14">
        <f>IFERROR(V382*AE382,0)</f>
        <v/>
      </c>
      <c r="AI382" s="14">
        <f>IFERROR(V382*AF382,0)</f>
        <v/>
      </c>
      <c r="AJ382" s="14">
        <f>IFERROR(V382*AG382,0)</f>
        <v/>
      </c>
      <c r="AK382" s="106" t="inlineStr">
        <is>
          <t>NFe35240742661482000170550270000000151232217567</t>
        </is>
      </c>
      <c r="AL382" s="13" t="inlineStr">
        <is>
          <t>2024-07-02T14:04:21-03:00</t>
        </is>
      </c>
      <c r="AM382" s="20" t="n">
        <v>39269090</v>
      </c>
      <c r="AN382" s="20" t="n"/>
      <c r="AO382" s="20" t="n"/>
      <c r="AP382" s="20" t="n"/>
      <c r="AQ382" s="20" t="n"/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</row>
    <row r="383" ht="19.5" customHeight="1" s="185">
      <c r="A383" s="44" t="inlineStr">
        <is>
          <t xml:space="preserve">S20 FE ROSA </t>
        </is>
      </c>
      <c r="B383" s="44" t="n"/>
      <c r="C383" s="44" t="n"/>
      <c r="D383" s="44" t="n"/>
      <c r="E383" s="38">
        <f>F383+I383</f>
        <v/>
      </c>
      <c r="F383" s="24" t="n">
        <v>88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inlineStr">
        <is>
          <t>B0BLRJM6RV</t>
        </is>
      </c>
      <c r="L383" s="29" t="n"/>
      <c r="M383" s="30" t="inlineStr">
        <is>
          <t>MLB3199679270_176602537875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35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4">
        <f>IFERROR(V383*AE383,0)</f>
        <v/>
      </c>
      <c r="AI383" s="14">
        <f>IFERROR(V383*AF383,0)</f>
        <v/>
      </c>
      <c r="AJ383" s="14">
        <f>IFERROR(V383*AG383,0)</f>
        <v/>
      </c>
      <c r="AK383" s="106" t="inlineStr">
        <is>
          <t>NFe35240742661482000170550270000000151232217567</t>
        </is>
      </c>
      <c r="AL383" s="13" t="inlineStr">
        <is>
          <t>2024-07-02T14:04:21-03:00</t>
        </is>
      </c>
      <c r="AM383" s="20" t="n">
        <v>39269090</v>
      </c>
      <c r="AN383" s="20" t="n"/>
      <c r="AO383" s="20" t="n"/>
      <c r="AP383" s="20" t="n"/>
      <c r="AQ383" s="20" t="n"/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</row>
    <row r="384" ht="19.5" customHeight="1" s="185">
      <c r="A384" s="44" t="inlineStr">
        <is>
          <t xml:space="preserve">S20 FE AZUL MARINHO </t>
        </is>
      </c>
      <c r="B384" s="44" t="n"/>
      <c r="C384" s="44" t="n"/>
      <c r="D384" s="44" t="n"/>
      <c r="E384" s="38">
        <f>F384+I384</f>
        <v/>
      </c>
      <c r="F384" s="24" t="n"/>
      <c r="G384" s="13" t="n"/>
      <c r="H384" s="25" t="n"/>
      <c r="I384" s="26">
        <f>G384*H384</f>
        <v/>
      </c>
      <c r="J384" s="27" t="n"/>
      <c r="K384" s="28" t="inlineStr">
        <is>
          <t>B0BLRS6GCV</t>
        </is>
      </c>
      <c r="L384" s="29" t="n"/>
      <c r="M384" s="30" t="n"/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4">
        <f>IFERROR(V384*AE384,0)</f>
        <v/>
      </c>
      <c r="AI384" s="14">
        <f>IFERROR(V384*AF384,0)</f>
        <v/>
      </c>
      <c r="AJ384" s="14">
        <f>IFERROR(V384*AG384,0)</f>
        <v/>
      </c>
      <c r="AK384" s="106" t="inlineStr">
        <is>
          <t>NFe35240742661482000170550270000000151232217567</t>
        </is>
      </c>
      <c r="AL384" s="13" t="inlineStr">
        <is>
          <t>2024-07-02T14:04:21-03:00</t>
        </is>
      </c>
      <c r="AM384" s="20" t="n"/>
      <c r="AN384" s="20" t="n"/>
      <c r="AO384" s="20" t="n"/>
      <c r="AP384" s="20" t="n"/>
      <c r="AQ384" s="20" t="n"/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</row>
    <row r="385" ht="19.5" customHeight="1" s="185">
      <c r="A385" s="44" t="inlineStr">
        <is>
          <t>S20FE AZUL em V</t>
        </is>
      </c>
      <c r="B385" s="44" t="n"/>
      <c r="C385" s="44" t="n"/>
      <c r="D385" s="44" t="n"/>
      <c r="E385" s="38">
        <f>F385+I385</f>
        <v/>
      </c>
      <c r="F385" s="24" t="n">
        <v>1</v>
      </c>
      <c r="G385" s="13" t="n"/>
      <c r="H385" s="25" t="n"/>
      <c r="I385" s="26">
        <f>G385*H385</f>
        <v/>
      </c>
      <c r="J385" s="45" t="inlineStr">
        <is>
          <t>EST-07-CMP-003-SLP</t>
        </is>
      </c>
      <c r="K385" s="28" t="n"/>
      <c r="L385" s="40" t="n">
        <v>7898722572461</v>
      </c>
      <c r="M385" s="41" t="inlineStr">
        <is>
          <t>MLB3199748704_176602382490</t>
        </is>
      </c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40" t="n"/>
      <c r="Q385" s="40" t="n"/>
      <c r="R385" s="40" t="n"/>
      <c r="S385" s="32">
        <f>IFERROR(IF(M385&lt;&gt;"",VLOOKUP(M385,'Estoque FULL '!$A:$D,4,0),0),0)</f>
        <v/>
      </c>
      <c r="T385" s="33" t="n"/>
      <c r="U385" s="34" t="n"/>
      <c r="V385" s="42">
        <f>I385+F385+S385+T385+U385</f>
        <v/>
      </c>
      <c r="W385" s="13" t="n"/>
      <c r="X385" s="13" t="n"/>
      <c r="Y385" s="13" t="n"/>
      <c r="Z385" s="13" t="n"/>
      <c r="AA385" s="13" t="n"/>
      <c r="AB385" s="13" t="n"/>
      <c r="AC385" s="13">
        <f>IF(S385="#N/D","ERRO","")</f>
        <v/>
      </c>
      <c r="AD385" s="13" t="n"/>
      <c r="AE385" s="13" t="n">
        <v>6.50844</v>
      </c>
      <c r="AF385" s="13" t="n">
        <v>1.17152</v>
      </c>
      <c r="AG385" s="14" t="n">
        <v>0.415</v>
      </c>
      <c r="AH385" s="14">
        <f>IFERROR(V385*AE385,0)</f>
        <v/>
      </c>
      <c r="AI385" s="14">
        <f>IFERROR(V385*AF385,0)</f>
        <v/>
      </c>
      <c r="AJ385" s="14">
        <f>IFERROR(V385*AG385,0)</f>
        <v/>
      </c>
      <c r="AK385" s="13" t="inlineStr">
        <is>
          <t>NFe35230142661482000170550270000000251414424170</t>
        </is>
      </c>
      <c r="AL385" s="13" t="n"/>
      <c r="AM385" s="20" t="n">
        <v>39269090</v>
      </c>
      <c r="AN385" s="20" t="n"/>
      <c r="AO385" s="20" t="n"/>
      <c r="AP385" s="20" t="n"/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</row>
    <row r="386" ht="19.5" customHeight="1" s="185">
      <c r="A386" s="44" t="n"/>
      <c r="B386" s="44" t="n"/>
      <c r="C386" s="44" t="n"/>
      <c r="D386" s="44" t="n"/>
      <c r="E386" s="38">
        <f>F386+I386</f>
        <v/>
      </c>
      <c r="F386" s="24" t="n"/>
      <c r="G386" s="13" t="n"/>
      <c r="H386" s="25" t="n"/>
      <c r="I386" s="26">
        <f>G386*H386</f>
        <v/>
      </c>
      <c r="J386" s="27" t="n"/>
      <c r="K386" s="28" t="n"/>
      <c r="L386" s="29" t="n"/>
      <c r="M386" s="30" t="n"/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117" t="n"/>
      <c r="Q386" s="117" t="n"/>
      <c r="R386" s="117" t="n"/>
      <c r="S386" s="32">
        <f>IFERROR(IF(M386&lt;&gt;"",VLOOKUP(M386,'Estoque FULL '!$A:$D,4,0),0),0)</f>
        <v/>
      </c>
      <c r="T386" s="33">
        <f>IFERROR(VLOOKUP(K386,'Inventário+Enviado+pela+Amazon+'!$C$1:$F$510,4,0),0)</f>
        <v/>
      </c>
      <c r="U386" s="34" t="n"/>
      <c r="V386" s="35">
        <f>I386+F386+S386+T386+U386</f>
        <v/>
      </c>
      <c r="W386" s="13">
        <f>V386*X386</f>
        <v/>
      </c>
      <c r="X386" s="13" t="n"/>
      <c r="Y386" s="13" t="n"/>
      <c r="Z386" s="13">
        <f>Y386*V386</f>
        <v/>
      </c>
      <c r="AA386" s="13" t="n"/>
      <c r="AB386" s="13" t="n"/>
      <c r="AC386" s="13">
        <f>IF(S386="#N/D","ERRO","")</f>
        <v/>
      </c>
      <c r="AD386" s="13" t="n"/>
      <c r="AE386" s="13" t="n"/>
      <c r="AF386" s="13" t="n"/>
      <c r="AG386" s="14" t="n"/>
      <c r="AH386" s="14">
        <f>IFERROR(V386*AE386,0)</f>
        <v/>
      </c>
      <c r="AI386" s="14">
        <f>IFERROR(V386*AF386,0)</f>
        <v/>
      </c>
      <c r="AJ386" s="14">
        <f>IFERROR(V386*AG386,0)</f>
        <v/>
      </c>
      <c r="AK386" s="13" t="n"/>
      <c r="AL386" s="13" t="n"/>
      <c r="AM386" s="20" t="n"/>
      <c r="AN386" s="20" t="n"/>
      <c r="AO386" s="20" t="n"/>
      <c r="AP386" s="20" t="n"/>
      <c r="AQ386" s="20" t="n"/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</row>
    <row r="387" ht="19.5" customHeight="1" s="185">
      <c r="A387" s="22" t="inlineStr">
        <is>
          <t xml:space="preserve">A54 BRANCA </t>
        </is>
      </c>
      <c r="B387" s="22" t="inlineStr">
        <is>
          <t>A54</t>
        </is>
      </c>
      <c r="C387" s="22" t="n"/>
      <c r="D387" s="22" t="n"/>
      <c r="E387" s="38">
        <f>F387+I387</f>
        <v/>
      </c>
      <c r="F387" s="24" t="n">
        <v>6</v>
      </c>
      <c r="G387" s="13" t="n"/>
      <c r="H387" s="25" t="n"/>
      <c r="I387" s="26">
        <f>G387*H387</f>
        <v/>
      </c>
      <c r="J387" s="45" t="inlineStr">
        <is>
          <t>EST-11-CMP-002-SLP</t>
        </is>
      </c>
      <c r="K387" s="28" t="n"/>
      <c r="L387" s="29" t="n"/>
      <c r="M387" s="30" t="inlineStr">
        <is>
          <t>MLB3798163276_179010092661</t>
        </is>
      </c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42">
        <f>I387+F387+S387+T387+U387</f>
        <v/>
      </c>
      <c r="W387" s="13">
        <f>V387*X387</f>
        <v/>
      </c>
      <c r="X387" s="13" t="n">
        <v>9.34</v>
      </c>
      <c r="Y387" s="13" t="n">
        <v>1.6817</v>
      </c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4">
        <f>IFERROR(V387*AE387,0)</f>
        <v/>
      </c>
      <c r="AI387" s="14">
        <f>IFERROR(V387*AF387,0)</f>
        <v/>
      </c>
      <c r="AJ387" s="14">
        <f>IFERROR(V387*AG387,0)</f>
        <v/>
      </c>
      <c r="AK387" s="13" t="n"/>
      <c r="AL387" s="13" t="n"/>
      <c r="AM387" s="20" t="n"/>
      <c r="AN387" s="20" t="n"/>
      <c r="AO387" s="20" t="n"/>
      <c r="AP387" s="20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</row>
    <row r="388" ht="19.5" customHeight="1" s="185">
      <c r="A388" s="44" t="inlineStr">
        <is>
          <t xml:space="preserve">A54 AZUL MARINHO </t>
        </is>
      </c>
      <c r="B388" s="44" t="n"/>
      <c r="C388" s="44" t="n"/>
      <c r="D388" s="44" t="n"/>
      <c r="E388" s="38">
        <f>F388+I388</f>
        <v/>
      </c>
      <c r="F388" s="24" t="n"/>
      <c r="G388" s="13" t="n"/>
      <c r="H388" s="25" t="n"/>
      <c r="I388" s="26">
        <f>G388*H388</f>
        <v/>
      </c>
      <c r="J388" s="27" t="n"/>
      <c r="K388" s="28" t="n"/>
      <c r="L388" s="29" t="n"/>
      <c r="M388" s="30" t="inlineStr">
        <is>
          <t>MLB3373740871_178992693429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4">
        <f>IFERROR(V388*AE388,0)</f>
        <v/>
      </c>
      <c r="AI388" s="14">
        <f>IFERROR(V388*AF388,0)</f>
        <v/>
      </c>
      <c r="AJ388" s="14">
        <f>IFERROR(V388*AG388,0)</f>
        <v/>
      </c>
      <c r="AK388" s="13" t="n"/>
      <c r="AL388" s="13" t="n"/>
      <c r="AM388" s="20" t="n"/>
      <c r="AN388" s="20" t="n"/>
      <c r="AO388" s="20" t="n"/>
      <c r="AP388" s="20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</row>
    <row r="389" ht="19.5" customHeight="1" s="185">
      <c r="A389" s="44" t="inlineStr">
        <is>
          <t xml:space="preserve">A54 PRETA </t>
        </is>
      </c>
      <c r="B389" s="44" t="n"/>
      <c r="C389" s="44" t="n"/>
      <c r="D389" s="44" t="n"/>
      <c r="E389" s="38">
        <f>F389+I389</f>
        <v/>
      </c>
      <c r="F389" s="24" t="n"/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MLB3798152996_179010027835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4">
        <f>IFERROR(V389*AE389,0)</f>
        <v/>
      </c>
      <c r="AI389" s="14">
        <f>IFERROR(V389*AF389,0)</f>
        <v/>
      </c>
      <c r="AJ389" s="14">
        <f>IFERROR(V389*AG389,0)</f>
        <v/>
      </c>
      <c r="AK389" s="13" t="n"/>
      <c r="AL389" s="13" t="n"/>
      <c r="AM389" s="20" t="n"/>
      <c r="AN389" s="20" t="n"/>
      <c r="AO389" s="20" t="n"/>
      <c r="AP389" s="20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</row>
    <row r="390" ht="19.5" customHeight="1" s="185">
      <c r="A390" s="44" t="inlineStr">
        <is>
          <t xml:space="preserve">A54 ROSA </t>
        </is>
      </c>
      <c r="B390" s="44" t="n"/>
      <c r="C390" s="44" t="n"/>
      <c r="D390" s="44" t="n"/>
      <c r="E390" s="38">
        <f>F390+I390</f>
        <v/>
      </c>
      <c r="F390" s="24" t="n">
        <v>28</v>
      </c>
      <c r="G390" s="13" t="n"/>
      <c r="H390" s="25" t="n"/>
      <c r="I390" s="26">
        <f>G390*H390</f>
        <v/>
      </c>
      <c r="J390" s="45" t="inlineStr">
        <is>
          <t>EST-11-CMP-002-SLP</t>
        </is>
      </c>
      <c r="K390" s="28" t="n"/>
      <c r="L390" s="29" t="n"/>
      <c r="M390" s="30" t="n"/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35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4">
        <f>IFERROR(V390*AE390,0)</f>
        <v/>
      </c>
      <c r="AI390" s="14">
        <f>IFERROR(V390*AF390,0)</f>
        <v/>
      </c>
      <c r="AJ390" s="14">
        <f>IFERROR(V390*AG390,0)</f>
        <v/>
      </c>
      <c r="AK390" s="13" t="n"/>
      <c r="AL390" s="13" t="n"/>
      <c r="AM390" s="20" t="n"/>
      <c r="AN390" s="20" t="n"/>
      <c r="AO390" s="20" t="n"/>
      <c r="AP390" s="20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</row>
    <row r="391" ht="19.5" customHeight="1" s="185">
      <c r="A391" s="44" t="n"/>
      <c r="B391" s="44" t="n"/>
      <c r="C391" s="44" t="n"/>
      <c r="D391" s="44" t="n"/>
      <c r="E391" s="38">
        <f>F391+I391</f>
        <v/>
      </c>
      <c r="F391" s="24" t="n"/>
      <c r="G391" s="13" t="n"/>
      <c r="H391" s="25" t="n"/>
      <c r="I391" s="26">
        <f>G391*H391</f>
        <v/>
      </c>
      <c r="J391" s="27" t="n"/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/>
      <c r="Y391" s="13" t="n"/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4">
        <f>IFERROR(V391*AE391,0)</f>
        <v/>
      </c>
      <c r="AI391" s="14">
        <f>IFERROR(V391*AF391,0)</f>
        <v/>
      </c>
      <c r="AJ391" s="14">
        <f>IFERROR(V391*AG391,0)</f>
        <v/>
      </c>
      <c r="AK391" s="13" t="n"/>
      <c r="AL391" s="13" t="n"/>
      <c r="AM391" s="20" t="n"/>
      <c r="AN391" s="20" t="n"/>
      <c r="AO391" s="20" t="n"/>
      <c r="AP391" s="20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</row>
    <row r="392" ht="19.5" customHeight="1" s="185">
      <c r="A392" s="22" t="inlineStr">
        <is>
          <t>AN NOTE 11-5G</t>
        </is>
      </c>
      <c r="B392" s="22" t="inlineStr">
        <is>
          <t>AN NOTE 11-5g</t>
        </is>
      </c>
      <c r="C392" s="22" t="n"/>
      <c r="D392" s="22" t="n"/>
      <c r="E392" s="38">
        <f>F392+I392</f>
        <v/>
      </c>
      <c r="F392" s="24" t="n">
        <v>21</v>
      </c>
      <c r="G392" s="13" t="n"/>
      <c r="H392" s="25" t="n"/>
      <c r="I392" s="26">
        <f>G392*H392</f>
        <v/>
      </c>
      <c r="J392" s="45" t="inlineStr">
        <is>
          <t>EST-14-CMP-002-SLP</t>
        </is>
      </c>
      <c r="K392" s="28" t="inlineStr">
        <is>
          <t>B0CJ76TSW5</t>
        </is>
      </c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>
        <v>9.34</v>
      </c>
      <c r="Y392" s="13" t="n">
        <v>1.6817</v>
      </c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4">
        <f>IFERROR(V392*AE392,0)</f>
        <v/>
      </c>
      <c r="AI392" s="14">
        <f>IFERROR(V392*AF392,0)</f>
        <v/>
      </c>
      <c r="AJ392" s="14">
        <f>IFERROR(V392*AG392,0)</f>
        <v/>
      </c>
      <c r="AK392" s="13" t="n"/>
      <c r="AL392" s="13" t="n"/>
      <c r="AM392" s="20" t="n"/>
      <c r="AN392" s="20" t="n"/>
      <c r="AO392" s="20" t="n"/>
      <c r="AP392" s="20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</row>
    <row r="393" ht="19.5" customHeight="1" s="185">
      <c r="A393" s="44" t="inlineStr">
        <is>
          <t>Note 12 PRETO</t>
        </is>
      </c>
      <c r="B393" s="44" t="n"/>
      <c r="C393" s="44" t="n"/>
      <c r="D393" s="44" t="n"/>
      <c r="E393" s="38">
        <f>F393+I393</f>
        <v/>
      </c>
      <c r="F393" s="24" t="n"/>
      <c r="G393" s="13" t="n"/>
      <c r="H393" s="25" t="n"/>
      <c r="I393" s="26">
        <f>G393*H393</f>
        <v/>
      </c>
      <c r="J393" s="27" t="n"/>
      <c r="K393" s="28" t="inlineStr">
        <is>
          <t>B0CNNZWXNR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/>
      <c r="Y393" s="13" t="n"/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4">
        <f>IFERROR(V393*AE393,0)</f>
        <v/>
      </c>
      <c r="AI393" s="14">
        <f>IFERROR(V393*AF393,0)</f>
        <v/>
      </c>
      <c r="AJ393" s="14">
        <f>IFERROR(V393*AG393,0)</f>
        <v/>
      </c>
      <c r="AK393" s="13" t="n"/>
      <c r="AL393" s="13" t="n"/>
      <c r="AM393" s="20" t="n"/>
      <c r="AN393" s="20" t="n"/>
      <c r="AO393" s="20" t="n"/>
      <c r="AP393" s="20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</row>
    <row r="394" ht="19.5" customHeight="1" s="185">
      <c r="A394" s="44" t="inlineStr">
        <is>
          <t>Note 12 ROSA</t>
        </is>
      </c>
      <c r="B394" s="44" t="n"/>
      <c r="C394" s="44" t="n"/>
      <c r="D394" s="44" t="n"/>
      <c r="E394" s="38">
        <f>F394+I394</f>
        <v/>
      </c>
      <c r="F394" s="24" t="n">
        <v>43</v>
      </c>
      <c r="G394" s="13" t="n"/>
      <c r="H394" s="25" t="n"/>
      <c r="I394" s="26">
        <f>G394*H394</f>
        <v/>
      </c>
      <c r="J394" s="45" t="inlineStr">
        <is>
          <t>EST-12-CMP-002-SLP</t>
        </is>
      </c>
      <c r="K394" s="28" t="inlineStr">
        <is>
          <t>B0CNNYLBRW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 t="n"/>
      <c r="X394" s="13" t="n"/>
      <c r="Y394" s="13" t="n"/>
      <c r="Z394" s="13" t="n"/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4">
        <f>IFERROR(V394*AE394,0)</f>
        <v/>
      </c>
      <c r="AI394" s="14">
        <f>IFERROR(V394*AF394,0)</f>
        <v/>
      </c>
      <c r="AJ394" s="14">
        <f>IFERROR(V394*AG394,0)</f>
        <v/>
      </c>
      <c r="AK394" s="13" t="n"/>
      <c r="AL394" s="13" t="n"/>
      <c r="AM394" s="20" t="n"/>
      <c r="AN394" s="20" t="n"/>
      <c r="AO394" s="20" t="n"/>
      <c r="AP394" s="20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</row>
    <row r="395" ht="19.5" customHeight="1" s="185">
      <c r="A395" s="44" t="inlineStr">
        <is>
          <t>Note 12 BRANCA</t>
        </is>
      </c>
      <c r="B395" s="44" t="n"/>
      <c r="C395" s="44" t="n"/>
      <c r="D395" s="44" t="n"/>
      <c r="E395" s="38">
        <f>F395+I395</f>
        <v/>
      </c>
      <c r="F395" s="24" t="n">
        <v>2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B0CNNZTJXL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4">
        <f>IFERROR(V395*AE395,0)</f>
        <v/>
      </c>
      <c r="AI395" s="14">
        <f>IFERROR(V395*AF395,0)</f>
        <v/>
      </c>
      <c r="AJ395" s="14">
        <f>IFERROR(V395*AG395,0)</f>
        <v/>
      </c>
      <c r="AK395" s="13" t="n"/>
      <c r="AL395" s="13" t="n"/>
      <c r="AM395" s="20" t="n"/>
      <c r="AN395" s="20" t="n"/>
      <c r="AO395" s="20" t="n"/>
      <c r="AP395" s="20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</row>
    <row r="396" ht="19.5" customHeight="1" s="185">
      <c r="A396" s="44" t="n"/>
      <c r="B396" s="44" t="inlineStr">
        <is>
          <t>CAPAS MELI</t>
        </is>
      </c>
      <c r="C396" s="44" t="n"/>
      <c r="D396" s="44" t="n"/>
      <c r="E396" s="38">
        <f>F396+I396</f>
        <v/>
      </c>
      <c r="F396" s="24" t="n"/>
      <c r="G396" s="13" t="n"/>
      <c r="H396" s="25" t="n"/>
      <c r="I396" s="26">
        <f>G396*H396</f>
        <v/>
      </c>
      <c r="J396" s="27" t="n"/>
      <c r="K396" s="28" t="n"/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>
        <f>V396*X396</f>
        <v/>
      </c>
      <c r="X396" s="13" t="n">
        <v>9.34</v>
      </c>
      <c r="Y396" s="13" t="n">
        <v>1.6817</v>
      </c>
      <c r="Z396" s="13">
        <f>Y396*V396</f>
        <v/>
      </c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4">
        <f>IFERROR(V396*AE396,0)</f>
        <v/>
      </c>
      <c r="AI396" s="14">
        <f>IFERROR(V396*AF396,0)</f>
        <v/>
      </c>
      <c r="AJ396" s="14">
        <f>IFERROR(V396*AG396,0)</f>
        <v/>
      </c>
      <c r="AK396" s="13" t="n"/>
      <c r="AL396" s="13" t="n"/>
      <c r="AM396" s="20" t="n"/>
      <c r="AN396" s="20" t="n"/>
      <c r="AO396" s="20" t="n"/>
      <c r="AP396" s="20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</row>
    <row r="397" ht="19.5" customHeight="1" s="185">
      <c r="A397" s="44" t="n"/>
      <c r="B397" s="44" t="n"/>
      <c r="C397" s="44" t="n"/>
      <c r="D397" s="44" t="n"/>
      <c r="E397" s="38">
        <f>F397+I397</f>
        <v/>
      </c>
      <c r="F397" s="24" t="n"/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/>
      <c r="Y397" s="13" t="n"/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4">
        <f>IFERROR(V397*AE397,0)</f>
        <v/>
      </c>
      <c r="AI397" s="14">
        <f>IFERROR(V397*AF397,0)</f>
        <v/>
      </c>
      <c r="AJ397" s="14">
        <f>IFERROR(V397*AG397,0)</f>
        <v/>
      </c>
      <c r="AK397" s="13" t="n"/>
      <c r="AL397" s="13" t="n"/>
      <c r="AM397" s="20" t="n"/>
      <c r="AN397" s="20" t="n"/>
      <c r="AO397" s="20" t="n"/>
      <c r="AP397" s="20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</row>
    <row r="398" ht="19.5" customHeight="1" s="185">
      <c r="A398" s="1" t="n"/>
      <c r="B398" s="1" t="n"/>
      <c r="C398" s="1" t="n"/>
      <c r="D398" s="1" t="n"/>
      <c r="E398" s="38">
        <f>F398+I398</f>
        <v/>
      </c>
      <c r="F398" s="24" t="n"/>
      <c r="G398" s="1" t="n"/>
      <c r="H398" s="70" t="n"/>
      <c r="I398" s="26">
        <f>G398*H398</f>
        <v/>
      </c>
      <c r="J398" s="27" t="n"/>
      <c r="K398" s="125" t="n"/>
      <c r="L398" s="126" t="n"/>
      <c r="M398" s="127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28" t="n"/>
      <c r="Q398" s="128" t="n"/>
      <c r="R398" s="128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4">
        <f>IFERROR(V398*AE398,0)</f>
        <v/>
      </c>
      <c r="AI398" s="14">
        <f>IFERROR(V398*AF398,0)</f>
        <v/>
      </c>
      <c r="AJ398" s="14">
        <f>IFERROR(V398*AG398,0)</f>
        <v/>
      </c>
      <c r="AK398" s="13" t="n"/>
      <c r="AL398" s="13" t="n"/>
      <c r="AM398" s="20" t="n"/>
      <c r="AN398" s="20" t="n"/>
      <c r="AO398" s="20" t="n"/>
      <c r="AP398" s="20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</row>
    <row r="399" ht="19.5" customHeight="1" s="185">
      <c r="A399" s="22" t="inlineStr">
        <is>
          <t xml:space="preserve">A34 ROSA </t>
        </is>
      </c>
      <c r="B399" s="22" t="inlineStr">
        <is>
          <t>A34</t>
        </is>
      </c>
      <c r="C399" s="22" t="n"/>
      <c r="D399" s="22" t="n"/>
      <c r="E399" s="38">
        <f>F399+I399</f>
        <v/>
      </c>
      <c r="F399" s="24" t="n">
        <v>50</v>
      </c>
      <c r="G399" s="13" t="n"/>
      <c r="H399" s="25" t="n"/>
      <c r="I399" s="26">
        <f>G399*H399</f>
        <v/>
      </c>
      <c r="J399" s="45" t="inlineStr">
        <is>
          <t>EST-08-CMP-004-SLP</t>
        </is>
      </c>
      <c r="K399" s="28" t="n"/>
      <c r="L399" s="29" t="n"/>
      <c r="M399" s="30" t="inlineStr">
        <is>
          <t>MLB4359758422_181405109957</t>
        </is>
      </c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17" t="n"/>
      <c r="Q399" s="117" t="n"/>
      <c r="R399" s="117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42">
        <f>I399+F399+S399+T399+U399</f>
        <v/>
      </c>
      <c r="W399" s="13">
        <f>V399*X399</f>
        <v/>
      </c>
      <c r="X399" s="13" t="n">
        <v>9.34</v>
      </c>
      <c r="Y399" s="13" t="n">
        <v>1.6817</v>
      </c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>
        <v>9.980836734693879</v>
      </c>
      <c r="AF399" s="13" t="n">
        <v>1.680061224489796</v>
      </c>
      <c r="AG399" s="153" t="n">
        <v>0.62</v>
      </c>
      <c r="AH399" s="14">
        <f>IFERROR(V399*AE399,0)</f>
        <v/>
      </c>
      <c r="AI399" s="14">
        <f>IFERROR(V399*AF399,0)</f>
        <v/>
      </c>
      <c r="AJ399" s="14">
        <f>IFERROR(V399*AG399,0)</f>
        <v/>
      </c>
      <c r="AK399" s="106" t="inlineStr">
        <is>
          <t>NFe35240742661482000170550270000000151232217567</t>
        </is>
      </c>
      <c r="AL399" s="13" t="inlineStr">
        <is>
          <t>2024-07-02T14:04:21-03:00</t>
        </is>
      </c>
      <c r="AM399" s="20" t="n">
        <v>39269090</v>
      </c>
      <c r="AN399" s="20" t="n"/>
      <c r="AO399" s="20" t="n"/>
      <c r="AP399" s="20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</row>
    <row r="400" ht="19.5" customHeight="1" s="185">
      <c r="A400" s="44" t="inlineStr">
        <is>
          <t xml:space="preserve">A34 BRANCA </t>
        </is>
      </c>
      <c r="B400" s="44" t="n"/>
      <c r="C400" s="44" t="n"/>
      <c r="D400" s="44" t="n"/>
      <c r="E400" s="38">
        <f>F400+I400</f>
        <v/>
      </c>
      <c r="F400" s="24" t="n">
        <v>96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MLB3798163276_179010092659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4">
        <f>IFERROR(V400*AE400,0)</f>
        <v/>
      </c>
      <c r="AI400" s="14">
        <f>IFERROR(V400*AF400,0)</f>
        <v/>
      </c>
      <c r="AJ400" s="14">
        <f>IFERROR(V400*AG400,0)</f>
        <v/>
      </c>
      <c r="AK400" s="106" t="inlineStr">
        <is>
          <t>NFe35240742661482000170550270000000151232217567</t>
        </is>
      </c>
      <c r="AL400" s="13" t="inlineStr">
        <is>
          <t>2024-07-02T14:04:21-03:00</t>
        </is>
      </c>
      <c r="AM400" s="20" t="n">
        <v>39269090</v>
      </c>
      <c r="AN400" s="20" t="n"/>
      <c r="AO400" s="20" t="n"/>
      <c r="AP400" s="20" t="n"/>
      <c r="AQ400" s="20" t="n"/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</row>
    <row r="401" ht="19.5" customHeight="1" s="185">
      <c r="A401" s="44" t="inlineStr">
        <is>
          <t xml:space="preserve">A34 AZUL MARINHO </t>
        </is>
      </c>
      <c r="B401" s="44" t="n"/>
      <c r="C401" s="44" t="n"/>
      <c r="D401" s="44" t="n"/>
      <c r="E401" s="38">
        <f>F401+I401</f>
        <v/>
      </c>
      <c r="F401" s="24" t="n">
        <v>100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inlineStr">
        <is>
          <t>B0CNNZHBV8</t>
        </is>
      </c>
      <c r="L401" s="29" t="n"/>
      <c r="M401" s="30" t="inlineStr">
        <is>
          <t>MLB3373740871_178992693427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4">
        <f>IFERROR(V401*AE401,0)</f>
        <v/>
      </c>
      <c r="AI401" s="14">
        <f>IFERROR(V401*AF401,0)</f>
        <v/>
      </c>
      <c r="AJ401" s="14">
        <f>IFERROR(V401*AG401,0)</f>
        <v/>
      </c>
      <c r="AK401" s="106" t="inlineStr">
        <is>
          <t>NFe35240742661482000170550270000000151232217567</t>
        </is>
      </c>
      <c r="AL401" s="13" t="inlineStr">
        <is>
          <t>2024-07-02T14:04:21-03:00</t>
        </is>
      </c>
      <c r="AM401" s="20" t="n">
        <v>39269090</v>
      </c>
      <c r="AN401" s="20" t="n"/>
      <c r="AO401" s="20" t="n"/>
      <c r="AP401" s="20" t="n"/>
      <c r="AQ401" s="20" t="n"/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</row>
    <row r="402" ht="19.5" customHeight="1" s="185">
      <c r="A402" s="44" t="inlineStr">
        <is>
          <t>A34 PRETA</t>
        </is>
      </c>
      <c r="B402" s="44" t="n"/>
      <c r="C402" s="44" t="n"/>
      <c r="D402" s="44" t="n"/>
      <c r="E402" s="38">
        <f>F402+I402</f>
        <v/>
      </c>
      <c r="F402" s="24" t="n">
        <v>257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B0CNP1CZ9W</t>
        </is>
      </c>
      <c r="L402" s="29" t="n"/>
      <c r="M402" s="30" t="inlineStr">
        <is>
          <t>MLB3798152996_179010027833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4">
        <f>IFERROR(V402*AE402,0)</f>
        <v/>
      </c>
      <c r="AI402" s="14">
        <f>IFERROR(V402*AF402,0)</f>
        <v/>
      </c>
      <c r="AJ402" s="14">
        <f>IFERROR(V402*AG402,0)</f>
        <v/>
      </c>
      <c r="AK402" s="106" t="inlineStr">
        <is>
          <t>NFe35240742661482000170550270000000151232217567</t>
        </is>
      </c>
      <c r="AL402" s="13" t="inlineStr">
        <is>
          <t>2024-07-02T14:04:21-03:00</t>
        </is>
      </c>
      <c r="AM402" s="20" t="n">
        <v>39269090</v>
      </c>
      <c r="AN402" s="20" t="n"/>
      <c r="AO402" s="20" t="n"/>
      <c r="AP402" s="20" t="n"/>
      <c r="AQ402" s="20" t="n"/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</row>
    <row r="403" ht="19.5" customHeight="1" s="185">
      <c r="A403" s="44" t="n"/>
      <c r="B403" s="44" t="n"/>
      <c r="C403" s="44" t="n"/>
      <c r="D403" s="44" t="n"/>
      <c r="E403" s="38">
        <f>F403+I403</f>
        <v/>
      </c>
      <c r="F403" s="24" t="n"/>
      <c r="G403" s="13" t="n"/>
      <c r="H403" s="25" t="n"/>
      <c r="I403" s="26">
        <f>G403*H403</f>
        <v/>
      </c>
      <c r="J403" s="27" t="n"/>
      <c r="K403" s="28" t="n"/>
      <c r="L403" s="29" t="n"/>
      <c r="M403" s="30" t="n"/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35">
        <f>I403+F403+S403+T403+U403</f>
        <v/>
      </c>
      <c r="W403" s="13">
        <f>V403*X403</f>
        <v/>
      </c>
      <c r="X403" s="13" t="n"/>
      <c r="Y403" s="13" t="n"/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/>
      <c r="AF403" s="13" t="n"/>
      <c r="AG403" s="14" t="n"/>
      <c r="AH403" s="14">
        <f>IFERROR(V403*AE403,0)</f>
        <v/>
      </c>
      <c r="AI403" s="14">
        <f>IFERROR(V403*AF403,0)</f>
        <v/>
      </c>
      <c r="AJ403" s="14">
        <f>IFERROR(V403*AG403,0)</f>
        <v/>
      </c>
      <c r="AK403" s="13" t="n"/>
      <c r="AL403" s="13" t="n"/>
      <c r="AM403" s="20" t="n"/>
      <c r="AN403" s="20" t="n"/>
      <c r="AO403" s="20" t="n"/>
      <c r="AP403" s="20" t="n"/>
      <c r="AQ403" s="20" t="n"/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</row>
    <row r="404" ht="19.5" customHeight="1" s="185">
      <c r="A404" s="22" t="inlineStr">
        <is>
          <t xml:space="preserve">A24 AZUL MARINHO </t>
        </is>
      </c>
      <c r="B404" s="22" t="inlineStr">
        <is>
          <t>A24</t>
        </is>
      </c>
      <c r="C404" s="22" t="n"/>
      <c r="D404" s="22" t="n"/>
      <c r="E404" s="38">
        <f>F404+I404</f>
        <v/>
      </c>
      <c r="F404" s="24" t="n">
        <v>152</v>
      </c>
      <c r="G404" s="13" t="n"/>
      <c r="H404" s="25" t="n"/>
      <c r="I404" s="26">
        <f>G404*H404</f>
        <v/>
      </c>
      <c r="J404" s="45" t="inlineStr">
        <is>
          <t>EST-08-CMP-002-SLP</t>
        </is>
      </c>
      <c r="K404" s="28" t="n"/>
      <c r="L404" s="29" t="n"/>
      <c r="M404" s="30" t="inlineStr">
        <is>
          <t>MLB3373740871_178992693423</t>
        </is>
      </c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42">
        <f>I404+F404+S404+T404+U404</f>
        <v/>
      </c>
      <c r="W404" s="13">
        <f>V404*X404</f>
        <v/>
      </c>
      <c r="X404" s="13" t="n">
        <v>9.34</v>
      </c>
      <c r="Y404" s="13" t="n">
        <v>1.6817</v>
      </c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>
        <v>9.990804123711341</v>
      </c>
      <c r="AF404" s="13" t="n">
        <v>1.681731958762887</v>
      </c>
      <c r="AG404" s="153" t="n">
        <v>0.62</v>
      </c>
      <c r="AH404" s="14">
        <f>IFERROR(V404*AE404,0)</f>
        <v/>
      </c>
      <c r="AI404" s="14">
        <f>IFERROR(V404*AF404,0)</f>
        <v/>
      </c>
      <c r="AJ404" s="14">
        <f>IFERROR(V404*AG404,0)</f>
        <v/>
      </c>
      <c r="AK404" s="106" t="inlineStr">
        <is>
          <t>NFe35240742661482000170550270000000151232217567</t>
        </is>
      </c>
      <c r="AL404" s="13" t="inlineStr">
        <is>
          <t>2024-07-02T14:04:21-03:00</t>
        </is>
      </c>
      <c r="AM404" s="20" t="n">
        <v>39269090</v>
      </c>
      <c r="AN404" s="20" t="n"/>
      <c r="AO404" s="20" t="n"/>
      <c r="AP404" s="20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</row>
    <row r="405" ht="19.5" customHeight="1" s="185">
      <c r="A405" s="44" t="inlineStr">
        <is>
          <t xml:space="preserve">A24 PRETA </t>
        </is>
      </c>
      <c r="B405" s="44" t="n"/>
      <c r="C405" s="44" t="n"/>
      <c r="D405" s="44" t="n"/>
      <c r="E405" s="38">
        <f>F405+I405</f>
        <v/>
      </c>
      <c r="F405" s="24" t="n">
        <v>294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MLB3798152996_179010027829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4">
        <f>IFERROR(V405*AE405,0)</f>
        <v/>
      </c>
      <c r="AI405" s="14">
        <f>IFERROR(V405*AF405,0)</f>
        <v/>
      </c>
      <c r="AJ405" s="14">
        <f>IFERROR(V405*AG405,0)</f>
        <v/>
      </c>
      <c r="AK405" s="106" t="inlineStr">
        <is>
          <t>NFe35240742661482000170550270000000151232217567</t>
        </is>
      </c>
      <c r="AL405" s="13" t="inlineStr">
        <is>
          <t>2024-07-02T14:04:21-03:00</t>
        </is>
      </c>
      <c r="AM405" s="20" t="n">
        <v>39269090</v>
      </c>
      <c r="AN405" s="20" t="n"/>
      <c r="AO405" s="20" t="n"/>
      <c r="AP405" s="20" t="n"/>
      <c r="AQ405" s="20" t="n"/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</row>
    <row r="406" ht="19.5" customHeight="1" s="185">
      <c r="A406" s="44" t="inlineStr">
        <is>
          <t>a24 BRANCA</t>
        </is>
      </c>
      <c r="B406" s="44" t="n"/>
      <c r="C406" s="44" t="n"/>
      <c r="D406" s="44" t="n"/>
      <c r="E406" s="38">
        <f>F406+I406</f>
        <v/>
      </c>
      <c r="F406" s="24" t="n">
        <v>180</v>
      </c>
      <c r="G406" s="13" t="n"/>
      <c r="H406" s="25" t="n"/>
      <c r="I406" s="26" t="n"/>
      <c r="J406" s="45" t="n"/>
      <c r="K406" s="28" t="n"/>
      <c r="L406" s="29" t="n"/>
      <c r="M406" s="30" t="inlineStr">
        <is>
          <t>MLB3798163276_179010092655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 t="n"/>
      <c r="X406" s="13" t="n"/>
      <c r="Y406" s="13" t="n"/>
      <c r="Z406" s="13" t="n"/>
      <c r="AA406" s="13" t="n"/>
      <c r="AB406" s="13" t="n"/>
      <c r="AC406" s="13" t="n"/>
      <c r="AD406" s="13" t="n"/>
      <c r="AE406" s="13" t="n">
        <v>9.990804123711341</v>
      </c>
      <c r="AF406" s="13" t="n">
        <v>1.681731958762887</v>
      </c>
      <c r="AG406" s="153" t="n">
        <v>0.62</v>
      </c>
      <c r="AH406" s="14">
        <f>IFERROR(V406*AE406,0)</f>
        <v/>
      </c>
      <c r="AI406" s="14">
        <f>IFERROR(V406*AF406,0)</f>
        <v/>
      </c>
      <c r="AJ406" s="14">
        <f>IFERROR(V406*AG406,0)</f>
        <v/>
      </c>
      <c r="AK406" s="106" t="inlineStr">
        <is>
          <t>NFe35240742661482000170550270000000151232217567</t>
        </is>
      </c>
      <c r="AL406" s="13" t="inlineStr">
        <is>
          <t>2024-07-02T14:04:21-03:00</t>
        </is>
      </c>
      <c r="AM406" s="20" t="n">
        <v>39269090</v>
      </c>
      <c r="AN406" s="20" t="n"/>
      <c r="AO406" s="20" t="n"/>
      <c r="AP406" s="20" t="n"/>
      <c r="AQ406" s="20" t="n"/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</row>
    <row r="407" ht="19.5" customHeight="1" s="185">
      <c r="A407" s="44" t="inlineStr">
        <is>
          <t>A24 ROSA</t>
        </is>
      </c>
      <c r="B407" s="44" t="n"/>
      <c r="C407" s="44" t="n"/>
      <c r="D407" s="44" t="n"/>
      <c r="E407" s="38">
        <f>F407+I407</f>
        <v/>
      </c>
      <c r="F407" s="24" t="n">
        <v>100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MLB4359758422_181405109953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4">
        <f>IFERROR(V407*AE407,0)</f>
        <v/>
      </c>
      <c r="AI407" s="14">
        <f>IFERROR(V407*AF407,0)</f>
        <v/>
      </c>
      <c r="AJ407" s="14">
        <f>IFERROR(V407*AG407,0)</f>
        <v/>
      </c>
      <c r="AK407" s="106" t="inlineStr">
        <is>
          <t>NFe35240742661482000170550270000000151232217567</t>
        </is>
      </c>
      <c r="AL407" s="13" t="inlineStr">
        <is>
          <t>2024-07-02T14:04:21-03:00</t>
        </is>
      </c>
      <c r="AM407" s="20" t="n">
        <v>39269090</v>
      </c>
      <c r="AN407" s="20" t="n"/>
      <c r="AO407" s="20" t="n"/>
      <c r="AP407" s="20" t="n"/>
      <c r="AQ407" s="20" t="n"/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</row>
    <row r="408" ht="19.5" customHeight="1" s="185">
      <c r="A408" s="44" t="n"/>
      <c r="B408" s="44" t="n"/>
      <c r="C408" s="44" t="n"/>
      <c r="D408" s="44" t="n"/>
      <c r="E408" s="38">
        <f>F408+I408</f>
        <v/>
      </c>
      <c r="F408" s="24" t="n"/>
      <c r="G408" s="13" t="n"/>
      <c r="H408" s="25" t="n"/>
      <c r="I408" s="26">
        <f>G408*H408</f>
        <v/>
      </c>
      <c r="J408" s="27" t="n"/>
      <c r="K408" s="28" t="n"/>
      <c r="L408" s="29" t="n"/>
      <c r="M408" s="30" t="n"/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35">
        <f>I408+F408+S408+T408+U408</f>
        <v/>
      </c>
      <c r="W408" s="13">
        <f>V408*X408</f>
        <v/>
      </c>
      <c r="X408" s="13" t="n"/>
      <c r="Y408" s="13" t="n"/>
      <c r="Z408" s="13">
        <f>Y408*V408</f>
        <v/>
      </c>
      <c r="AA408" s="13" t="n"/>
      <c r="AB408" s="13" t="n"/>
      <c r="AC408" s="13">
        <f>IF(S408="#N/D","ERRO","")</f>
        <v/>
      </c>
      <c r="AD408" s="13" t="n"/>
      <c r="AE408" s="13" t="n"/>
      <c r="AF408" s="13" t="n"/>
      <c r="AG408" s="14" t="n"/>
      <c r="AH408" s="14">
        <f>IFERROR(V408*AE408,0)</f>
        <v/>
      </c>
      <c r="AI408" s="14">
        <f>IFERROR(V408*AF408,0)</f>
        <v/>
      </c>
      <c r="AJ408" s="14">
        <f>IFERROR(V408*AG408,0)</f>
        <v/>
      </c>
      <c r="AK408" s="13" t="n"/>
      <c r="AL408" s="13" t="n"/>
      <c r="AM408" s="20" t="n"/>
      <c r="AN408" s="20" t="n"/>
      <c r="AO408" s="20" t="n"/>
      <c r="AP408" s="20" t="n"/>
      <c r="AQ408" s="20" t="n"/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</row>
    <row r="409" ht="19.5" customHeight="1" s="185">
      <c r="A409" s="22" t="inlineStr">
        <is>
          <t xml:space="preserve">A32 5G BRANCA </t>
        </is>
      </c>
      <c r="B409" s="22" t="inlineStr">
        <is>
          <t>A32</t>
        </is>
      </c>
      <c r="C409" s="22" t="n"/>
      <c r="D409" s="22" t="n"/>
      <c r="E409" s="38">
        <f>F409+I409</f>
        <v/>
      </c>
      <c r="F409" s="24" t="n">
        <v>37</v>
      </c>
      <c r="G409" s="13" t="n"/>
      <c r="H409" s="25" t="n"/>
      <c r="I409" s="26">
        <f>G409*H409</f>
        <v/>
      </c>
      <c r="J409" s="45" t="inlineStr">
        <is>
          <t>EST-11-CMP-002-SLP</t>
        </is>
      </c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>
        <v>9.34</v>
      </c>
      <c r="Y409" s="13" t="n">
        <v>1.6817</v>
      </c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>
        <v>8.628055555555553</v>
      </c>
      <c r="AF409" s="13" t="n">
        <v>1.553055555555556</v>
      </c>
      <c r="AG409" s="14" t="n"/>
      <c r="AH409" s="14">
        <f>IFERROR(V409*AE409,0)</f>
        <v/>
      </c>
      <c r="AI409" s="14">
        <f>IFERROR(V409*AF409,0)</f>
        <v/>
      </c>
      <c r="AJ409" s="14">
        <f>IFERROR(V409*AG409,0)</f>
        <v/>
      </c>
      <c r="AK409" s="13" t="inlineStr">
        <is>
          <t>NFe35230142661482000170550270000000251414424170</t>
        </is>
      </c>
      <c r="AL409" s="13" t="inlineStr">
        <is>
          <t>2023-01-25T17:10:44-03:00</t>
        </is>
      </c>
      <c r="AM409" s="20" t="n">
        <v>39269090</v>
      </c>
      <c r="AN409" s="20" t="n"/>
      <c r="AO409" s="20" t="n"/>
      <c r="AP409" s="20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</row>
    <row r="410" ht="19.5" customHeight="1" s="185">
      <c r="A410" s="44" t="inlineStr">
        <is>
          <t xml:space="preserve">A32 5G ROSA  </t>
        </is>
      </c>
      <c r="B410" s="44" t="n"/>
      <c r="C410" s="44" t="n"/>
      <c r="D410" s="44" t="n"/>
      <c r="E410" s="38">
        <f>F410+I410</f>
        <v/>
      </c>
      <c r="F410" s="24" t="n">
        <v>35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4">
        <f>IFERROR(V410*AE410,0)</f>
        <v/>
      </c>
      <c r="AI410" s="14">
        <f>IFERROR(V410*AF410,0)</f>
        <v/>
      </c>
      <c r="AJ410" s="14">
        <f>IFERROR(V410*AG410,0)</f>
        <v/>
      </c>
      <c r="AK410" s="13" t="inlineStr">
        <is>
          <t>NFe35230142661482000170550270000000251414424170</t>
        </is>
      </c>
      <c r="AL410" s="13" t="inlineStr">
        <is>
          <t>2023-01-25T17:10:44-03:00</t>
        </is>
      </c>
      <c r="AM410" s="20" t="n">
        <v>39269090</v>
      </c>
      <c r="AN410" s="20" t="n"/>
      <c r="AO410" s="20" t="n"/>
      <c r="AP410" s="20" t="n"/>
      <c r="AQ410" s="20" t="n"/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</row>
    <row r="411" ht="19.5" customHeight="1" s="185">
      <c r="A411" s="44" t="inlineStr">
        <is>
          <t xml:space="preserve">A32 5G AZUL MARINHO   </t>
        </is>
      </c>
      <c r="B411" s="44" t="n"/>
      <c r="C411" s="44" t="n"/>
      <c r="D411" s="44" t="n"/>
      <c r="E411" s="38">
        <f>F411+I411</f>
        <v/>
      </c>
      <c r="F411" s="24" t="n">
        <v>31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inlineStr">
        <is>
          <t>B0B86QXQCF</t>
        </is>
      </c>
      <c r="L411" s="29" t="n"/>
      <c r="M411" s="30" t="inlineStr">
        <is>
          <t>MLB3373740871_181857716833</t>
        </is>
      </c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42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4">
        <f>IFERROR(V411*AE411,0)</f>
        <v/>
      </c>
      <c r="AI411" s="14">
        <f>IFERROR(V411*AF411,0)</f>
        <v/>
      </c>
      <c r="AJ411" s="14">
        <f>IFERROR(V411*AG411,0)</f>
        <v/>
      </c>
      <c r="AK411" s="13" t="inlineStr">
        <is>
          <t>NFe35230142661482000170550270000000251414424170</t>
        </is>
      </c>
      <c r="AL411" s="13" t="inlineStr">
        <is>
          <t>2023-01-25T17:10:44-03:00</t>
        </is>
      </c>
      <c r="AM411" s="20" t="n">
        <v>39269090</v>
      </c>
      <c r="AN411" s="20" t="n"/>
      <c r="AO411" s="20" t="n"/>
      <c r="AP411" s="20" t="n"/>
      <c r="AQ411" s="20" t="n"/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</row>
    <row r="412" ht="19.5" customHeight="1" s="185">
      <c r="A412" s="44" t="inlineStr">
        <is>
          <t xml:space="preserve">A32 5G PRETA   </t>
        </is>
      </c>
      <c r="B412" s="44" t="n"/>
      <c r="C412" s="44" t="n"/>
      <c r="D412" s="44" t="n"/>
      <c r="E412" s="38">
        <f>F412+I412</f>
        <v/>
      </c>
      <c r="F412" s="24" t="n">
        <v>65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B0B86R7W6H</t>
        </is>
      </c>
      <c r="L412" s="29" t="n"/>
      <c r="M412" s="30" t="n">
        <v>7898722574663</v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35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4">
        <f>IFERROR(V412*AE412,0)</f>
        <v/>
      </c>
      <c r="AI412" s="14">
        <f>IFERROR(V412*AF412,0)</f>
        <v/>
      </c>
      <c r="AJ412" s="14">
        <f>IFERROR(V412*AG412,0)</f>
        <v/>
      </c>
      <c r="AK412" s="13" t="inlineStr">
        <is>
          <t>NFe35230142661482000170550270000000251414424170</t>
        </is>
      </c>
      <c r="AL412" s="13" t="inlineStr">
        <is>
          <t>2023-01-25T17:10:44-03:00</t>
        </is>
      </c>
      <c r="AM412" s="20" t="n">
        <v>39269090</v>
      </c>
      <c r="AN412" s="20" t="n"/>
      <c r="AO412" s="20" t="n"/>
      <c r="AP412" s="20" t="n"/>
      <c r="AQ412" s="20" t="n"/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</row>
    <row r="413" ht="19.5" customHeight="1" s="185">
      <c r="A413" s="44" t="inlineStr">
        <is>
          <t>A32 4G PRETA</t>
        </is>
      </c>
      <c r="B413" s="44" t="n"/>
      <c r="C413" s="44" t="n"/>
      <c r="D413" s="44" t="n"/>
      <c r="E413" s="38">
        <f>F413+I413</f>
        <v/>
      </c>
      <c r="F413" s="24" t="n"/>
      <c r="G413" s="13" t="n"/>
      <c r="H413" s="25" t="n"/>
      <c r="I413" s="26">
        <f>G413*H413</f>
        <v/>
      </c>
      <c r="J413" s="27" t="n"/>
      <c r="K413" s="28" t="n"/>
      <c r="L413" s="29" t="n"/>
      <c r="M413" s="30" t="n"/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/>
      <c r="Y413" s="13" t="n"/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4">
        <f>IFERROR(V413*AE413,0)</f>
        <v/>
      </c>
      <c r="AI413" s="14">
        <f>IFERROR(V413*AF413,0)</f>
        <v/>
      </c>
      <c r="AJ413" s="14">
        <f>IFERROR(V413*AG413,0)</f>
        <v/>
      </c>
      <c r="AK413" s="13" t="n"/>
      <c r="AL413" s="13" t="n"/>
      <c r="AM413" s="20" t="n"/>
      <c r="AN413" s="20" t="n"/>
      <c r="AO413" s="20" t="n"/>
      <c r="AP413" s="20" t="n"/>
      <c r="AQ413" s="20" t="n"/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</row>
    <row r="414" ht="19.5" customHeight="1" s="185">
      <c r="A414" s="22" t="inlineStr">
        <is>
          <t xml:space="preserve">MI NOTE 11 PRETA </t>
        </is>
      </c>
      <c r="B414" s="22" t="inlineStr">
        <is>
          <t xml:space="preserve">MI NOTE 11 </t>
        </is>
      </c>
      <c r="C414" s="22" t="n"/>
      <c r="D414" s="22" t="n"/>
      <c r="E414" s="38">
        <f>F414+I414</f>
        <v/>
      </c>
      <c r="F414" s="24" t="n">
        <v>25</v>
      </c>
      <c r="G414" s="13" t="n"/>
      <c r="H414" s="25" t="n"/>
      <c r="I414" s="26">
        <f>G414*H414</f>
        <v/>
      </c>
      <c r="J414" s="45" t="inlineStr">
        <is>
          <t>EST-14-CMP-004-SLP</t>
        </is>
      </c>
      <c r="K414" s="28" t="n"/>
      <c r="L414" s="29" t="n"/>
      <c r="M414" s="30" t="inlineStr">
        <is>
          <t>NOTE11BK</t>
        </is>
      </c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>
        <v>9.34</v>
      </c>
      <c r="Y414" s="13" t="n">
        <v>1.6817</v>
      </c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>
        <v>0.1931</v>
      </c>
      <c r="AH414" s="14">
        <f>IFERROR(V414*AE414,0)</f>
        <v/>
      </c>
      <c r="AI414" s="14">
        <f>IFERROR(V414*AF414,0)</f>
        <v/>
      </c>
      <c r="AJ414" s="14">
        <f>IFERROR(V414*AG414,0)</f>
        <v/>
      </c>
      <c r="AK414" s="13" t="inlineStr">
        <is>
          <t>NFe35230142661482000170550270000000251414424170</t>
        </is>
      </c>
      <c r="AL414" s="13" t="inlineStr">
        <is>
          <t>2023-01-25T17:10:44-03:00</t>
        </is>
      </c>
      <c r="AM414" s="20" t="n">
        <v>39269090</v>
      </c>
      <c r="AN414" s="20" t="n"/>
      <c r="AO414" s="20" t="n"/>
      <c r="AP414" s="20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</row>
    <row r="415" ht="19.5" customHeight="1" s="185">
      <c r="A415" s="44" t="inlineStr">
        <is>
          <t>MI NOTE 11 AZUL</t>
        </is>
      </c>
      <c r="B415" s="44" t="n"/>
      <c r="C415" s="44" t="n"/>
      <c r="D415" s="44" t="n"/>
      <c r="E415" s="38">
        <f>F415+I415</f>
        <v/>
      </c>
      <c r="F415" s="24" t="n">
        <v>1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inlineStr">
        <is>
          <t>B0CJ76C8GW</t>
        </is>
      </c>
      <c r="L415" s="29" t="n"/>
      <c r="M415" s="30" t="inlineStr">
        <is>
          <t>NOTE11AZ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4">
        <f>IFERROR(V415*AE415,0)</f>
        <v/>
      </c>
      <c r="AI415" s="14">
        <f>IFERROR(V415*AF415,0)</f>
        <v/>
      </c>
      <c r="AJ415" s="14">
        <f>IFERROR(V415*AG415,0)</f>
        <v/>
      </c>
      <c r="AK415" s="13" t="inlineStr">
        <is>
          <t>NFe35230142661482000170550270000000251414424170</t>
        </is>
      </c>
      <c r="AL415" s="13" t="inlineStr">
        <is>
          <t>2023-01-25T17:10:44-03:00</t>
        </is>
      </c>
      <c r="AM415" s="20" t="n">
        <v>39269090</v>
      </c>
      <c r="AN415" s="20" t="n"/>
      <c r="AO415" s="20" t="n"/>
      <c r="AP415" s="20" t="n"/>
      <c r="AQ415" s="20" t="n"/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</row>
    <row r="416" ht="19.5" customHeight="1" s="185">
      <c r="A416" s="44" t="inlineStr">
        <is>
          <t>RM NOTE 11 PRO Preta</t>
        </is>
      </c>
      <c r="B416" s="44" t="n"/>
      <c r="C416" s="44" t="n"/>
      <c r="D416" s="44" t="n"/>
      <c r="E416" s="38">
        <f>F416+I416</f>
        <v/>
      </c>
      <c r="F416" s="24" t="n">
        <v>45</v>
      </c>
      <c r="G416" s="13" t="n"/>
      <c r="H416" s="25" t="n"/>
      <c r="I416" s="26">
        <f>G416*H416</f>
        <v/>
      </c>
      <c r="J416" s="45" t="inlineStr">
        <is>
          <t>EST-15-CMP-001-SLP</t>
        </is>
      </c>
      <c r="K416" s="28" t="inlineStr">
        <is>
          <t>B0CJVPY2HQ</t>
        </is>
      </c>
      <c r="L416" s="29" t="n"/>
      <c r="M416" s="30" t="inlineStr">
        <is>
          <t>NOTE11PROBK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 t="n"/>
      <c r="U416" s="34" t="n"/>
      <c r="V416" s="35">
        <f>I416+F416+S416+T416+U416</f>
        <v/>
      </c>
      <c r="W416" s="13" t="n"/>
      <c r="X416" s="13" t="n"/>
      <c r="Y416" s="13" t="n"/>
      <c r="Z416" s="13" t="n"/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4">
        <f>IFERROR(V416*AE416,0)</f>
        <v/>
      </c>
      <c r="AI416" s="14">
        <f>IFERROR(V416*AF416,0)</f>
        <v/>
      </c>
      <c r="AJ416" s="14">
        <f>IFERROR(V416*AG416,0)</f>
        <v/>
      </c>
      <c r="AK416" s="13" t="inlineStr">
        <is>
          <t>NFe35230142661482000170550270000000251414424170</t>
        </is>
      </c>
      <c r="AL416" s="13" t="inlineStr">
        <is>
          <t>2023-01-25T17:10:44-03:00</t>
        </is>
      </c>
      <c r="AM416" s="20" t="n">
        <v>39269090</v>
      </c>
      <c r="AN416" s="20" t="n"/>
      <c r="AO416" s="20" t="n"/>
      <c r="AP416" s="20" t="n"/>
      <c r="AQ416" s="20" t="n"/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</row>
    <row r="417" ht="19.5" customHeight="1" s="185">
      <c r="A417" s="44" t="inlineStr">
        <is>
          <t>MI 11 LITE BRANCA</t>
        </is>
      </c>
      <c r="B417" s="44" t="n"/>
      <c r="C417" s="44" t="n"/>
      <c r="D417" s="44" t="n"/>
      <c r="E417" s="38">
        <f>F417+I417</f>
        <v/>
      </c>
      <c r="F417" s="24" t="n">
        <v>39</v>
      </c>
      <c r="G417" s="13" t="n"/>
      <c r="H417" s="25" t="n"/>
      <c r="I417" s="26">
        <f>G417*H417</f>
        <v/>
      </c>
      <c r="J417" s="27" t="n"/>
      <c r="K417" s="28" t="inlineStr">
        <is>
          <t>B0CRC44P4V</t>
        </is>
      </c>
      <c r="L417" s="29" t="n"/>
      <c r="M417" s="30" t="inlineStr">
        <is>
          <t>MI11WH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>
        <f>IFERROR(VLOOKUP(K417,'Inventário+Enviado+pela+Amazon+'!$C$1:$F$510,4,0),0)</f>
        <v/>
      </c>
      <c r="U417" s="34" t="n"/>
      <c r="V417" s="35">
        <f>I417+F417+S417+T417+U417</f>
        <v/>
      </c>
      <c r="W417" s="13">
        <f>V417*X417</f>
        <v/>
      </c>
      <c r="X417" s="13" t="n"/>
      <c r="Y417" s="13" t="n"/>
      <c r="Z417" s="13">
        <f>Y417*V417</f>
        <v/>
      </c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4">
        <f>IFERROR(V417*AE417,0)</f>
        <v/>
      </c>
      <c r="AI417" s="14">
        <f>IFERROR(V417*AF417,0)</f>
        <v/>
      </c>
      <c r="AJ417" s="14">
        <f>IFERROR(V417*AG417,0)</f>
        <v/>
      </c>
      <c r="AK417" s="13" t="inlineStr">
        <is>
          <t>NFe35230142661482000170550270000000251414424170</t>
        </is>
      </c>
      <c r="AL417" s="13" t="inlineStr">
        <is>
          <t>2023-01-25T17:10:44-03:00</t>
        </is>
      </c>
      <c r="AM417" s="20" t="n">
        <v>39269090</v>
      </c>
      <c r="AN417" s="20" t="n"/>
      <c r="AO417" s="20" t="n"/>
      <c r="AP417" s="20" t="n"/>
      <c r="AQ417" s="20" t="n"/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</row>
    <row r="418" ht="19.5" customHeight="1" s="185">
      <c r="A418" s="22" t="inlineStr">
        <is>
          <t>MI 11 LITE ROSA</t>
        </is>
      </c>
      <c r="B418" s="22" t="n"/>
      <c r="C418" s="22" t="n"/>
      <c r="D418" s="22" t="n"/>
      <c r="E418" s="38">
        <f>F418+I418</f>
        <v/>
      </c>
      <c r="F418" s="24" t="n">
        <v>19</v>
      </c>
      <c r="G418" s="13" t="n"/>
      <c r="H418" s="25" t="n"/>
      <c r="I418" s="26">
        <f>G418*H418</f>
        <v/>
      </c>
      <c r="J418" s="27" t="n"/>
      <c r="K418" s="28" t="inlineStr">
        <is>
          <t>B0CL822TFC</t>
        </is>
      </c>
      <c r="L418" s="29" t="n"/>
      <c r="M418" s="30" t="inlineStr">
        <is>
          <t>MI11PINK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 t="n"/>
      <c r="U418" s="34" t="n"/>
      <c r="V418" s="35">
        <f>I418+F418+S418+T418+U418</f>
        <v/>
      </c>
      <c r="W418" s="13" t="n"/>
      <c r="X418" s="13" t="n"/>
      <c r="Y418" s="13" t="n"/>
      <c r="Z418" s="13" t="n"/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4">
        <f>IFERROR(V418*AE418,0)</f>
        <v/>
      </c>
      <c r="AI418" s="14">
        <f>IFERROR(V418*AF418,0)</f>
        <v/>
      </c>
      <c r="AJ418" s="14">
        <f>IFERROR(V418*AG418,0)</f>
        <v/>
      </c>
      <c r="AK418" s="13" t="inlineStr">
        <is>
          <t>NFe35230142661482000170550270000000251414424170</t>
        </is>
      </c>
      <c r="AL418" s="13" t="inlineStr">
        <is>
          <t>2023-01-25T17:10:44-03:00</t>
        </is>
      </c>
      <c r="AM418" s="20" t="n">
        <v>39269090</v>
      </c>
      <c r="AN418" s="20" t="n"/>
      <c r="AO418" s="20" t="n"/>
      <c r="AP418" s="20" t="n"/>
      <c r="AQ418" s="20" t="n"/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</row>
    <row r="419" ht="19.5" customHeight="1" s="185">
      <c r="A419" s="22" t="inlineStr">
        <is>
          <t>A14 ROSA</t>
        </is>
      </c>
      <c r="B419" s="22" t="inlineStr">
        <is>
          <t xml:space="preserve">A14 </t>
        </is>
      </c>
      <c r="C419" s="22" t="n"/>
      <c r="D419" s="22" t="n"/>
      <c r="E419" s="38">
        <f>F419+I419</f>
        <v/>
      </c>
      <c r="F419" s="24" t="n">
        <v>70</v>
      </c>
      <c r="G419" s="13" t="n"/>
      <c r="H419" s="25" t="n"/>
      <c r="I419" s="26">
        <f>G419*H419</f>
        <v/>
      </c>
      <c r="J419" s="45" t="inlineStr">
        <is>
          <t>EST-11-CMP-001-SLP</t>
        </is>
      </c>
      <c r="K419" s="28" t="inlineStr">
        <is>
          <t>B0CNP19RP7</t>
        </is>
      </c>
      <c r="L419" s="29" t="n"/>
      <c r="M419" s="30" t="inlineStr">
        <is>
          <t>MLB4359758422_179659081620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>
        <f>IFERROR(VLOOKUP(K419,'Inventário+Enviado+pela+Amazon+'!$C$1:$F$510,4,0),0)</f>
        <v/>
      </c>
      <c r="U419" s="34" t="n"/>
      <c r="V419" s="42">
        <f>I419+F419+S419+T419+U419</f>
        <v/>
      </c>
      <c r="W419" s="13">
        <f>V419*X419</f>
        <v/>
      </c>
      <c r="X419" s="13" t="n">
        <v>9.34</v>
      </c>
      <c r="Y419" s="13" t="n">
        <v>1.6817</v>
      </c>
      <c r="Z419" s="13">
        <f>Y419*V419</f>
        <v/>
      </c>
      <c r="AA419" s="13" t="n"/>
      <c r="AB419" s="13" t="n"/>
      <c r="AC419" s="13">
        <f>IF(S419="#N/D","ERRO","")</f>
        <v/>
      </c>
      <c r="AD419" s="13" t="n"/>
      <c r="AE419" s="13" t="n">
        <v>10.022</v>
      </c>
      <c r="AF419" s="13" t="n">
        <v>1.686979166666667</v>
      </c>
      <c r="AG419" s="153" t="n">
        <v>0.62</v>
      </c>
      <c r="AH419" s="14">
        <f>IFERROR(V419*AE419,0)</f>
        <v/>
      </c>
      <c r="AI419" s="14">
        <f>IFERROR(V419*AF419,0)</f>
        <v/>
      </c>
      <c r="AJ419" s="14">
        <f>IFERROR(V419*AG419,0)</f>
        <v/>
      </c>
      <c r="AK419" s="106" t="inlineStr">
        <is>
          <t>NFe35240742661482000170550270000000151232217567</t>
        </is>
      </c>
      <c r="AL419" s="13" t="inlineStr">
        <is>
          <t>2024-07-02T14:04:21-03:00</t>
        </is>
      </c>
      <c r="AM419" s="20" t="n">
        <v>39269090</v>
      </c>
      <c r="AN419" s="20" t="n"/>
      <c r="AO419" s="20" t="n"/>
      <c r="AP419" s="20" t="n"/>
      <c r="AQ419" s="20" t="n"/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</row>
    <row r="420" ht="19.5" customHeight="1" s="185">
      <c r="A420" s="44" t="inlineStr">
        <is>
          <t xml:space="preserve">A14 BRANCA </t>
        </is>
      </c>
      <c r="B420" s="44" t="n"/>
      <c r="C420" s="44" t="n"/>
      <c r="D420" s="44" t="n"/>
      <c r="E420" s="38">
        <f>F420+I420</f>
        <v/>
      </c>
      <c r="F420" s="24" t="n">
        <v>187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B0CNP12M96</t>
        </is>
      </c>
      <c r="L420" s="29" t="n"/>
      <c r="M420" s="30" t="inlineStr">
        <is>
          <t>MLB3798163276_179010092651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4">
        <f>IFERROR(V420*AE420,0)</f>
        <v/>
      </c>
      <c r="AI420" s="14">
        <f>IFERROR(V420*AF420,0)</f>
        <v/>
      </c>
      <c r="AJ420" s="14">
        <f>IFERROR(V420*AG420,0)</f>
        <v/>
      </c>
      <c r="AK420" s="106" t="inlineStr">
        <is>
          <t>NFe35240742661482000170550270000000151232217567</t>
        </is>
      </c>
      <c r="AL420" s="13" t="inlineStr">
        <is>
          <t>2024-07-02T14:04:21-03:00</t>
        </is>
      </c>
      <c r="AM420" s="20" t="n">
        <v>39269090</v>
      </c>
      <c r="AN420" s="20" t="n"/>
      <c r="AO420" s="20" t="n"/>
      <c r="AP420" s="20" t="n"/>
      <c r="AQ420" s="20" t="n"/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</row>
    <row r="421" ht="19.5" customHeight="1" s="185">
      <c r="A421" s="44" t="inlineStr">
        <is>
          <t xml:space="preserve">A14 PRETA </t>
        </is>
      </c>
      <c r="B421" s="44" t="n"/>
      <c r="C421" s="44" t="n"/>
      <c r="D421" s="44" t="n"/>
      <c r="E421" s="38">
        <f>F421+I421</f>
        <v/>
      </c>
      <c r="F421" s="24" t="n">
        <v>337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B0CNNZRH1S</t>
        </is>
      </c>
      <c r="L421" s="29" t="n"/>
      <c r="M421" s="30" t="inlineStr">
        <is>
          <t>MLB3798152996_179010027825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4">
        <f>IFERROR(V421*AE421,0)</f>
        <v/>
      </c>
      <c r="AI421" s="14">
        <f>IFERROR(V421*AF421,0)</f>
        <v/>
      </c>
      <c r="AJ421" s="14">
        <f>IFERROR(V421*AG421,0)</f>
        <v/>
      </c>
      <c r="AK421" s="106" t="inlineStr">
        <is>
          <t>NFe35240742661482000170550270000000151232217567</t>
        </is>
      </c>
      <c r="AL421" s="13" t="inlineStr">
        <is>
          <t>2024-07-02T14:04:21-03:00</t>
        </is>
      </c>
      <c r="AM421" s="20" t="n">
        <v>39269090</v>
      </c>
      <c r="AN421" s="20" t="n"/>
      <c r="AO421" s="20" t="n"/>
      <c r="AP421" s="20" t="n"/>
      <c r="AQ421" s="20" t="n"/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</row>
    <row r="422" ht="19.5" customHeight="1" s="185">
      <c r="A422" s="44" t="inlineStr">
        <is>
          <t xml:space="preserve">A14 AZUL MARINHO </t>
        </is>
      </c>
      <c r="B422" s="44" t="n"/>
      <c r="C422" s="44" t="n"/>
      <c r="D422" s="44" t="n"/>
      <c r="E422" s="38">
        <f>F422+I422</f>
        <v/>
      </c>
      <c r="F422" s="24" t="n">
        <v>182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B0CNNZZ7H7</t>
        </is>
      </c>
      <c r="L422" s="29" t="n"/>
      <c r="M422" s="30" t="inlineStr">
        <is>
          <t>MLB3373740871_178992693419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4">
        <f>IFERROR(V422*AE422,0)</f>
        <v/>
      </c>
      <c r="AI422" s="14">
        <f>IFERROR(V422*AF422,0)</f>
        <v/>
      </c>
      <c r="AJ422" s="14">
        <f>IFERROR(V422*AG422,0)</f>
        <v/>
      </c>
      <c r="AK422" s="106" t="inlineStr">
        <is>
          <t>NFe35240742661482000170550270000000151232217567</t>
        </is>
      </c>
      <c r="AL422" s="13" t="inlineStr">
        <is>
          <t>2024-07-02T14:04:21-03:00</t>
        </is>
      </c>
      <c r="AM422" s="20" t="n">
        <v>39269090</v>
      </c>
      <c r="AN422" s="20" t="n"/>
      <c r="AO422" s="20" t="n"/>
      <c r="AP422" s="20" t="n"/>
      <c r="AQ422" s="20" t="n"/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</row>
    <row r="423" ht="19.5" customHeight="1" s="185">
      <c r="A423" s="22" t="inlineStr">
        <is>
          <t xml:space="preserve">A23 BRANCA </t>
        </is>
      </c>
      <c r="B423" s="22" t="inlineStr">
        <is>
          <t>A23</t>
        </is>
      </c>
      <c r="C423" s="22" t="n"/>
      <c r="D423" s="22" t="n"/>
      <c r="E423" s="38">
        <f>F423+I423</f>
        <v/>
      </c>
      <c r="F423" s="24" t="n">
        <v>23</v>
      </c>
      <c r="G423" s="13" t="n"/>
      <c r="H423" s="25" t="n"/>
      <c r="I423" s="26">
        <f>G423*H423</f>
        <v/>
      </c>
      <c r="J423" s="45" t="inlineStr">
        <is>
          <t>EST-08-CMP-003-SLP</t>
        </is>
      </c>
      <c r="K423" s="28" t="n"/>
      <c r="L423" s="29" t="n"/>
      <c r="M423" s="30" t="inlineStr">
        <is>
          <t>MLB3798163276_179010092653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9.980285714285715</v>
      </c>
      <c r="AF423" s="13" t="n">
        <v>1.679959183673469</v>
      </c>
      <c r="AG423" s="14" t="n">
        <v>0.62</v>
      </c>
      <c r="AH423" s="14">
        <f>IFERROR(V423*AE423,0)</f>
        <v/>
      </c>
      <c r="AI423" s="14">
        <f>IFERROR(V423*AF423,0)</f>
        <v/>
      </c>
      <c r="AJ423" s="14">
        <f>IFERROR(V423*AG423,0)</f>
        <v/>
      </c>
      <c r="AK423" s="13" t="inlineStr">
        <is>
          <t>NFe35240742661482000170550270000000151232217567</t>
        </is>
      </c>
      <c r="AL423" s="13" t="inlineStr">
        <is>
          <t>2024-07-02T14:04:21-03:00</t>
        </is>
      </c>
      <c r="AM423" s="20" t="n">
        <v>39269090</v>
      </c>
      <c r="AN423" s="20" t="n"/>
      <c r="AO423" s="20" t="n"/>
      <c r="AP423" s="20" t="n"/>
      <c r="AQ423" s="20" t="n"/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</row>
    <row r="424" ht="19.5" customHeight="1" s="185">
      <c r="A424" s="44" t="inlineStr">
        <is>
          <t xml:space="preserve">A23 PRETA </t>
        </is>
      </c>
      <c r="B424" s="44" t="n"/>
      <c r="C424" s="44" t="n"/>
      <c r="D424" s="44" t="n"/>
      <c r="E424" s="38">
        <f>F424+I424</f>
        <v/>
      </c>
      <c r="F424" s="24" t="n">
        <v>2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MLB3798152996_179010027827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4">
        <f>IFERROR(V424*AE424,0)</f>
        <v/>
      </c>
      <c r="AI424" s="14">
        <f>IFERROR(V424*AF424,0)</f>
        <v/>
      </c>
      <c r="AJ424" s="14">
        <f>IFERROR(V424*AG424,0)</f>
        <v/>
      </c>
      <c r="AK424" s="13" t="inlineStr">
        <is>
          <t>NFe35240742661482000170550270000000151232217567</t>
        </is>
      </c>
      <c r="AL424" s="13" t="inlineStr">
        <is>
          <t>2024-07-02T14:04:21-03:00</t>
        </is>
      </c>
      <c r="AM424" s="20" t="n">
        <v>39269090</v>
      </c>
      <c r="AN424" s="20" t="n"/>
      <c r="AO424" s="20" t="n"/>
      <c r="AP424" s="20" t="n"/>
      <c r="AQ424" s="20" t="n"/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</row>
    <row r="425" ht="19.5" customHeight="1" s="185">
      <c r="A425" s="44" t="inlineStr">
        <is>
          <t xml:space="preserve">A23 AZUL MARINHO </t>
        </is>
      </c>
      <c r="B425" s="44" t="n"/>
      <c r="C425" s="44" t="n"/>
      <c r="D425" s="44" t="n"/>
      <c r="E425" s="38">
        <f>F425+I425</f>
        <v/>
      </c>
      <c r="F425" s="24" t="n">
        <v>-2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MLB3373740871_178992693421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4">
        <f>IFERROR(V425*AE425,0)</f>
        <v/>
      </c>
      <c r="AI425" s="14">
        <f>IFERROR(V425*AF425,0)</f>
        <v/>
      </c>
      <c r="AJ425" s="14">
        <f>IFERROR(V425*AG425,0)</f>
        <v/>
      </c>
      <c r="AK425" s="13" t="inlineStr">
        <is>
          <t>NFe35240742661482000170550270000000151232217567</t>
        </is>
      </c>
      <c r="AL425" s="13" t="inlineStr">
        <is>
          <t>2024-07-02T14:04:21-03:00</t>
        </is>
      </c>
      <c r="AM425" s="20" t="n">
        <v>39269090</v>
      </c>
      <c r="AN425" s="20" t="n"/>
      <c r="AO425" s="20" t="n"/>
      <c r="AP425" s="20" t="n"/>
      <c r="AQ425" s="20" t="n"/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</row>
    <row r="426" ht="19.5" customHeight="1" s="185">
      <c r="A426" s="44" t="inlineStr">
        <is>
          <t xml:space="preserve">A23 ROSA </t>
        </is>
      </c>
      <c r="B426" s="44" t="n"/>
      <c r="C426" s="44" t="n"/>
      <c r="D426" s="44" t="n"/>
      <c r="E426" s="38">
        <f>F426+I426</f>
        <v/>
      </c>
      <c r="F426" s="24" t="n">
        <v>32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MLB4359758422_181405109951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4">
        <f>IFERROR(V426*AE426,0)</f>
        <v/>
      </c>
      <c r="AI426" s="14">
        <f>IFERROR(V426*AF426,0)</f>
        <v/>
      </c>
      <c r="AJ426" s="14">
        <f>IFERROR(V426*AG426,0)</f>
        <v/>
      </c>
      <c r="AK426" s="13" t="inlineStr">
        <is>
          <t>NFe35240742661482000170550270000000151232217567</t>
        </is>
      </c>
      <c r="AL426" s="13" t="inlineStr">
        <is>
          <t>2024-07-02T14:04:21-03:00</t>
        </is>
      </c>
      <c r="AM426" s="20" t="n">
        <v>39269090</v>
      </c>
      <c r="AN426" s="20" t="n"/>
      <c r="AO426" s="20" t="n"/>
      <c r="AP426" s="20" t="n"/>
      <c r="AQ426" s="20" t="n"/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</row>
    <row r="427" ht="19.5" customHeight="1" s="185">
      <c r="A427" s="44" t="n"/>
      <c r="B427" s="44" t="n"/>
      <c r="C427" s="44" t="n"/>
      <c r="D427" s="44" t="n"/>
      <c r="E427" s="38">
        <f>F427+I427</f>
        <v/>
      </c>
      <c r="F427" s="24" t="n"/>
      <c r="G427" s="13" t="n"/>
      <c r="H427" s="25" t="n"/>
      <c r="I427" s="26">
        <f>G427*H427</f>
        <v/>
      </c>
      <c r="J427" s="27" t="n"/>
      <c r="K427" s="28" t="n"/>
      <c r="L427" s="29" t="n"/>
      <c r="M427" s="30" t="n"/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35">
        <f>I427+F427+S427+T427+U427</f>
        <v/>
      </c>
      <c r="W427" s="13">
        <f>V427*X427</f>
        <v/>
      </c>
      <c r="X427" s="13" t="n"/>
      <c r="Y427" s="13" t="n"/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/>
      <c r="AF427" s="13" t="n"/>
      <c r="AG427" s="14" t="n"/>
      <c r="AH427" s="14">
        <f>IFERROR(V427*AE427,0)</f>
        <v/>
      </c>
      <c r="AI427" s="14">
        <f>IFERROR(V427*AF427,0)</f>
        <v/>
      </c>
      <c r="AJ427" s="14">
        <f>IFERROR(V427*AG427,0)</f>
        <v/>
      </c>
      <c r="AK427" s="13" t="n"/>
      <c r="AL427" s="13" t="n"/>
      <c r="AM427" s="20" t="n"/>
      <c r="AN427" s="20" t="n"/>
      <c r="AO427" s="20" t="n"/>
      <c r="AP427" s="20" t="n"/>
      <c r="AQ427" s="20" t="n"/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</row>
    <row r="428" ht="19.5" customHeight="1" s="185">
      <c r="A428" s="22" t="inlineStr">
        <is>
          <t xml:space="preserve">S21 AZUL MARINHO </t>
        </is>
      </c>
      <c r="B428" s="22" t="inlineStr">
        <is>
          <t xml:space="preserve">S21 </t>
        </is>
      </c>
      <c r="C428" s="22" t="n"/>
      <c r="D428" s="22" t="n"/>
      <c r="E428" s="38">
        <f>F428+I428</f>
        <v/>
      </c>
      <c r="F428" s="24" t="n">
        <v>134</v>
      </c>
      <c r="G428" s="13" t="n"/>
      <c r="H428" s="25" t="n"/>
      <c r="I428" s="26">
        <f>G428*H428</f>
        <v/>
      </c>
      <c r="J428" s="45" t="inlineStr">
        <is>
          <t>EST-09-CMP-004-SLP</t>
        </is>
      </c>
      <c r="K428" s="28" t="inlineStr">
        <is>
          <t>B0CNQ67625</t>
        </is>
      </c>
      <c r="L428" s="29" t="n"/>
      <c r="M428" s="30" t="inlineStr">
        <is>
          <t>MLB3199748704_176602382491</t>
        </is>
      </c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42">
        <f>I428+F428+S428+T428+U428</f>
        <v/>
      </c>
      <c r="W428" s="13">
        <f>V428*X428</f>
        <v/>
      </c>
      <c r="X428" s="13" t="n">
        <v>9.34</v>
      </c>
      <c r="Y428" s="13" t="n">
        <v>1.6817</v>
      </c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>
        <v>9.980285714285715</v>
      </c>
      <c r="AF428" s="13" t="n">
        <v>1.679959183673469</v>
      </c>
      <c r="AG428" s="153" t="n">
        <v>0.62</v>
      </c>
      <c r="AH428" s="14">
        <f>IFERROR(V428*AE428,0)</f>
        <v/>
      </c>
      <c r="AI428" s="14">
        <f>IFERROR(V428*AF428,0)</f>
        <v/>
      </c>
      <c r="AJ428" s="14">
        <f>IFERROR(V428*AG428,0)</f>
        <v/>
      </c>
      <c r="AK428" s="106" t="inlineStr">
        <is>
          <t>NFe35240742661482000170550270000000151232217567</t>
        </is>
      </c>
      <c r="AL428" s="13" t="inlineStr">
        <is>
          <t>2024-07-02T14:04:21-03:00</t>
        </is>
      </c>
      <c r="AM428" s="20" t="n">
        <v>39269090</v>
      </c>
      <c r="AN428" s="20" t="n"/>
      <c r="AO428" s="20" t="n"/>
      <c r="AP428" s="20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</row>
    <row r="429" ht="19.5" customHeight="1" s="185">
      <c r="A429" s="44" t="inlineStr">
        <is>
          <t xml:space="preserve">S21 BRANCA </t>
        </is>
      </c>
      <c r="B429" s="44" t="n"/>
      <c r="C429" s="44" t="n"/>
      <c r="D429" s="44" t="n"/>
      <c r="E429" s="38">
        <f>F429+I429</f>
        <v/>
      </c>
      <c r="F429" s="24" t="n">
        <v>82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B0CNQ4Z1R7</t>
        </is>
      </c>
      <c r="L429" s="29" t="n"/>
      <c r="M429" s="30" t="inlineStr">
        <is>
          <t>MLB3199698476_176602894829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4">
        <f>IFERROR(V429*AE429,0)</f>
        <v/>
      </c>
      <c r="AI429" s="14">
        <f>IFERROR(V429*AF429,0)</f>
        <v/>
      </c>
      <c r="AJ429" s="14">
        <f>IFERROR(V429*AG429,0)</f>
        <v/>
      </c>
      <c r="AK429" s="106" t="inlineStr">
        <is>
          <t>NFe35240742661482000170550270000000151232217567</t>
        </is>
      </c>
      <c r="AL429" s="13" t="inlineStr">
        <is>
          <t>2024-07-02T14:04:21-03:00</t>
        </is>
      </c>
      <c r="AM429" s="20" t="n">
        <v>39269090</v>
      </c>
      <c r="AN429" s="20" t="n"/>
      <c r="AO429" s="20" t="n"/>
      <c r="AP429" s="20" t="n"/>
      <c r="AQ429" s="20" t="n"/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</row>
    <row r="430" ht="19.5" customHeight="1" s="185">
      <c r="A430" s="44" t="inlineStr">
        <is>
          <t xml:space="preserve">S21 PRETA </t>
        </is>
      </c>
      <c r="B430" s="44" t="n"/>
      <c r="C430" s="44" t="inlineStr">
        <is>
          <t>17.09</t>
        </is>
      </c>
      <c r="D430" s="44" t="n"/>
      <c r="E430" s="38">
        <f>F430+I430</f>
        <v/>
      </c>
      <c r="F430" s="24" t="n">
        <v>123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B0CNQ6ZFH4</t>
        </is>
      </c>
      <c r="L430" s="29" t="n"/>
      <c r="M430" s="30" t="inlineStr">
        <is>
          <t>MLB3199678864_176597983338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4">
        <f>IFERROR(V430*AE430,0)</f>
        <v/>
      </c>
      <c r="AI430" s="14">
        <f>IFERROR(V430*AF430,0)</f>
        <v/>
      </c>
      <c r="AJ430" s="14">
        <f>IFERROR(V430*AG430,0)</f>
        <v/>
      </c>
      <c r="AK430" s="106" t="inlineStr">
        <is>
          <t>NFe35240742661482000170550270000000151232217567</t>
        </is>
      </c>
      <c r="AL430" s="13" t="inlineStr">
        <is>
          <t>2024-07-02T14:04:21-03:00</t>
        </is>
      </c>
      <c r="AM430" s="20" t="n">
        <v>39269090</v>
      </c>
      <c r="AN430" s="20" t="n"/>
      <c r="AO430" s="20" t="n"/>
      <c r="AP430" s="20" t="n"/>
      <c r="AQ430" s="20" t="n"/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</row>
    <row r="431" ht="19.5" customHeight="1" s="185">
      <c r="A431" s="44" t="inlineStr">
        <is>
          <t xml:space="preserve">S21 ROSA </t>
        </is>
      </c>
      <c r="B431" s="44" t="n"/>
      <c r="C431" s="44" t="n"/>
      <c r="D431" s="44" t="n"/>
      <c r="E431" s="38">
        <f>F431+I431</f>
        <v/>
      </c>
      <c r="F431" s="24" t="n">
        <v>91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n"/>
      <c r="L431" s="29" t="n"/>
      <c r="M431" s="30" t="inlineStr">
        <is>
          <t>S21PINK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35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4">
        <f>IFERROR(V431*AE431,0)</f>
        <v/>
      </c>
      <c r="AI431" s="14">
        <f>IFERROR(V431*AF431,0)</f>
        <v/>
      </c>
      <c r="AJ431" s="14">
        <f>IFERROR(V431*AG431,0)</f>
        <v/>
      </c>
      <c r="AK431" s="106" t="inlineStr">
        <is>
          <t>NFe35240742661482000170550270000000151232217567</t>
        </is>
      </c>
      <c r="AL431" s="13" t="inlineStr">
        <is>
          <t>2024-07-02T14:04:21-03:00</t>
        </is>
      </c>
      <c r="AM431" s="20" t="n">
        <v>39269090</v>
      </c>
      <c r="AN431" s="20" t="n"/>
      <c r="AO431" s="20" t="n"/>
      <c r="AP431" s="20" t="n"/>
      <c r="AQ431" s="20" t="n"/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</row>
    <row r="432" ht="19.5" customHeight="1" s="185">
      <c r="A432" s="44" t="inlineStr">
        <is>
          <t>S21 Preta em V</t>
        </is>
      </c>
      <c r="B432" s="44" t="n"/>
      <c r="C432" s="44" t="n"/>
      <c r="D432" s="44" t="n"/>
      <c r="E432" s="38">
        <f>F432+I432</f>
        <v/>
      </c>
      <c r="F432" s="24" t="n">
        <v>34</v>
      </c>
      <c r="G432" s="13" t="n"/>
      <c r="H432" s="25" t="n"/>
      <c r="I432" s="26" t="n"/>
      <c r="J432" s="45" t="n"/>
      <c r="K432" s="28" t="n"/>
      <c r="L432" s="29" t="n"/>
      <c r="M432" s="30" t="inlineStr">
        <is>
          <t>MLB3758125900_178832914779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42">
        <f>I432+F432+S432+T432+U432</f>
        <v/>
      </c>
      <c r="W432" s="13" t="n"/>
      <c r="X432" s="13" t="n"/>
      <c r="Y432" s="13" t="n"/>
      <c r="Z432" s="13" t="n"/>
      <c r="AA432" s="13" t="n"/>
      <c r="AB432" s="13" t="n"/>
      <c r="AC432" s="13" t="n"/>
      <c r="AD432" s="13" t="n"/>
      <c r="AE432" s="13" t="n">
        <v>6.50844</v>
      </c>
      <c r="AF432" s="13" t="n">
        <v>1.17152</v>
      </c>
      <c r="AG432" s="14" t="n">
        <v>0.415</v>
      </c>
      <c r="AH432" s="14">
        <f>IFERROR(V432*AE432,0)</f>
        <v/>
      </c>
      <c r="AI432" s="14">
        <f>IFERROR(V432*AF432,0)</f>
        <v/>
      </c>
      <c r="AJ432" s="14">
        <f>IFERROR(V432*AG432,0)</f>
        <v/>
      </c>
      <c r="AK432" s="13" t="inlineStr">
        <is>
          <t>NFe35230142661482000170550270000000251414424170</t>
        </is>
      </c>
      <c r="AL432" s="13" t="n"/>
      <c r="AM432" s="20" t="n"/>
      <c r="AN432" s="20" t="n"/>
      <c r="AO432" s="20" t="n"/>
      <c r="AP432" s="20" t="n"/>
      <c r="AQ432" s="20" t="n"/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</row>
    <row r="433" ht="19.5" customHeight="1" s="185">
      <c r="A433" s="44" t="inlineStr">
        <is>
          <t>S21 Azul em V</t>
        </is>
      </c>
      <c r="B433" s="44" t="n"/>
      <c r="C433" s="44" t="n"/>
      <c r="D433" s="44" t="n"/>
      <c r="E433" s="38">
        <f>F433+I433</f>
        <v/>
      </c>
      <c r="F433" s="24" t="n">
        <v>5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MLB3758135624_178831141465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4">
        <f>IFERROR(V433*AE433,0)</f>
        <v/>
      </c>
      <c r="AI433" s="14">
        <f>IFERROR(V433*AF433,0)</f>
        <v/>
      </c>
      <c r="AJ433" s="14">
        <f>IFERROR(V433*AG433,0)</f>
        <v/>
      </c>
      <c r="AK433" s="13" t="inlineStr">
        <is>
          <t>NFe35230142661482000170550270000000251414424170</t>
        </is>
      </c>
      <c r="AL433" s="13" t="n"/>
      <c r="AM433" s="20" t="n"/>
      <c r="AN433" s="20" t="n"/>
      <c r="AO433" s="20" t="n"/>
      <c r="AP433" s="20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</row>
    <row r="434" ht="19.5" customHeight="1" s="185">
      <c r="A434" s="44" t="inlineStr">
        <is>
          <t>S21 Dourada em V</t>
        </is>
      </c>
      <c r="B434" s="44" t="n"/>
      <c r="C434" s="44" t="n"/>
      <c r="D434" s="44" t="n"/>
      <c r="E434" s="38">
        <f>F434+I434</f>
        <v/>
      </c>
      <c r="F434" s="24" t="n">
        <v>38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MLB3362237179_178831579981</t>
        </is>
      </c>
      <c r="N434" s="30">
        <f>IF(K434="","",VLOOKUP(K434,'Inventário+Enviado+pela+Amazon+'!$C$1:$G$536,5,0))</f>
        <v/>
      </c>
      <c r="O434" s="31" t="n"/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4">
        <f>IFERROR(V434*AE434,0)</f>
        <v/>
      </c>
      <c r="AI434" s="14">
        <f>IFERROR(V434*AF434,0)</f>
        <v/>
      </c>
      <c r="AJ434" s="14">
        <f>IFERROR(V434*AG434,0)</f>
        <v/>
      </c>
      <c r="AK434" s="13" t="inlineStr">
        <is>
          <t>NFe35230142661482000170550270000000251414424170</t>
        </is>
      </c>
      <c r="AL434" s="13" t="n"/>
      <c r="AM434" s="20" t="n"/>
      <c r="AN434" s="20" t="n"/>
      <c r="AO434" s="20" t="n"/>
      <c r="AP434" s="20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</row>
    <row r="435" ht="19.5" customHeight="1" s="185">
      <c r="A435" s="44" t="inlineStr">
        <is>
          <t>S21 Prata em V</t>
        </is>
      </c>
      <c r="B435" s="44" t="n"/>
      <c r="C435" s="44" t="n"/>
      <c r="D435" s="44" t="n"/>
      <c r="E435" s="38">
        <f>F435+I435</f>
        <v/>
      </c>
      <c r="F435" s="24" t="n">
        <v>32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MLB3758060928_178831893221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4">
        <f>IFERROR(V435*AE435,0)</f>
        <v/>
      </c>
      <c r="AI435" s="14">
        <f>IFERROR(V435*AF435,0)</f>
        <v/>
      </c>
      <c r="AJ435" s="14">
        <f>IFERROR(V435*AG435,0)</f>
        <v/>
      </c>
      <c r="AK435" s="13" t="inlineStr">
        <is>
          <t>NFe35230142661482000170550270000000251414424170</t>
        </is>
      </c>
      <c r="AL435" s="13" t="n"/>
      <c r="AM435" s="20" t="n"/>
      <c r="AN435" s="20" t="n"/>
      <c r="AO435" s="20" t="n"/>
      <c r="AP435" s="20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</row>
    <row r="436" ht="19.5" customHeight="1" s="185">
      <c r="A436" s="44" t="n"/>
      <c r="B436" s="44" t="n"/>
      <c r="C436" s="44" t="n"/>
      <c r="D436" s="44" t="n"/>
      <c r="E436" s="38">
        <f>F436+I436</f>
        <v/>
      </c>
      <c r="F436" s="24" t="n"/>
      <c r="G436" s="13" t="n"/>
      <c r="H436" s="25" t="n"/>
      <c r="I436" s="26">
        <f>G436*H436</f>
        <v/>
      </c>
      <c r="J436" s="27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35">
        <f>I436+F436+S436+T436+U436</f>
        <v/>
      </c>
      <c r="W436" s="13">
        <f>V436*X436</f>
        <v/>
      </c>
      <c r="X436" s="13" t="n"/>
      <c r="Y436" s="13" t="n"/>
      <c r="Z436" s="13">
        <f>Y436*V436</f>
        <v/>
      </c>
      <c r="AA436" s="13" t="n"/>
      <c r="AB436" s="13" t="n"/>
      <c r="AC436" s="13">
        <f>IF(S436="#N/D","ERRO","")</f>
        <v/>
      </c>
      <c r="AD436" s="13" t="n"/>
      <c r="AE436" s="13" t="n"/>
      <c r="AF436" s="13" t="n"/>
      <c r="AG436" s="14" t="n"/>
      <c r="AH436" s="14">
        <f>IFERROR(V436*AE436,0)</f>
        <v/>
      </c>
      <c r="AI436" s="14">
        <f>IFERROR(V436*AF436,0)</f>
        <v/>
      </c>
      <c r="AJ436" s="14">
        <f>IFERROR(V436*AG436,0)</f>
        <v/>
      </c>
      <c r="AK436" s="13" t="n"/>
      <c r="AL436" s="13" t="n"/>
      <c r="AM436" s="20" t="n"/>
      <c r="AN436" s="20" t="n"/>
      <c r="AO436" s="20" t="n"/>
      <c r="AP436" s="20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</row>
    <row r="437" ht="19.5" customHeight="1" s="185">
      <c r="A437" s="22" t="inlineStr">
        <is>
          <t xml:space="preserve">A32 4G AZUL MARINHO </t>
        </is>
      </c>
      <c r="B437" s="22" t="inlineStr">
        <is>
          <t>A32 4G</t>
        </is>
      </c>
      <c r="C437" s="22" t="n"/>
      <c r="D437" s="22" t="n"/>
      <c r="E437" s="38">
        <f>F437+I437</f>
        <v/>
      </c>
      <c r="F437" s="24" t="n">
        <v>63</v>
      </c>
      <c r="G437" s="13" t="n"/>
      <c r="H437" s="25" t="n"/>
      <c r="I437" s="26">
        <f>G437*H437</f>
        <v/>
      </c>
      <c r="J437" s="45" t="inlineStr">
        <is>
          <t>EST-10-CMP-001-SLP</t>
        </is>
      </c>
      <c r="K437" s="28" t="n"/>
      <c r="L437" s="29" t="n"/>
      <c r="M437" s="30" t="inlineStr">
        <is>
          <t>A32AZ</t>
        </is>
      </c>
      <c r="N437" s="30">
        <f>IF(K437="","",VLOOKUP(K437,'Inventário+Enviado+pela+Amazon+'!$C$1:$G$536,5,0))</f>
        <v/>
      </c>
      <c r="O437" s="31">
        <f>IF(M437="","",VLOOKUP(M437,'Estoque FULL '!$A:$D,3,0))</f>
        <v/>
      </c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>
        <v>9.34</v>
      </c>
      <c r="Y437" s="13" t="n">
        <v>1.6817</v>
      </c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>
        <v>6.50844</v>
      </c>
      <c r="AF437" s="13" t="n">
        <v>1.17152</v>
      </c>
      <c r="AG437" s="14" t="n">
        <v>0.415</v>
      </c>
      <c r="AH437" s="14">
        <f>IFERROR(V437*AE437,0)</f>
        <v/>
      </c>
      <c r="AI437" s="14">
        <f>IFERROR(V437*AF437,0)</f>
        <v/>
      </c>
      <c r="AJ437" s="14">
        <f>IFERROR(V437*AG437,0)</f>
        <v/>
      </c>
      <c r="AK437" s="13" t="inlineStr">
        <is>
          <t>NFe35230142661482000170550270000000251414424170</t>
        </is>
      </c>
      <c r="AL437" s="13" t="inlineStr">
        <is>
          <t>2023-01-25T17:10:44-03:00</t>
        </is>
      </c>
      <c r="AM437" s="20" t="n">
        <v>39269090</v>
      </c>
      <c r="AN437" s="20" t="n"/>
      <c r="AO437" s="20" t="n"/>
      <c r="AP437" s="20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</row>
    <row r="438" ht="19.5" customHeight="1" s="185">
      <c r="A438" s="44" t="inlineStr">
        <is>
          <t>A32 4G PRETE</t>
        </is>
      </c>
      <c r="B438" s="44" t="n"/>
      <c r="C438" s="44" t="n"/>
      <c r="D438" s="44" t="n"/>
      <c r="E438" s="38">
        <f>F438+I438</f>
        <v/>
      </c>
      <c r="F438" s="24" t="n">
        <v>117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A32BK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4">
        <f>IFERROR(V438*AE438,0)</f>
        <v/>
      </c>
      <c r="AI438" s="14">
        <f>IFERROR(V438*AF438,0)</f>
        <v/>
      </c>
      <c r="AJ438" s="14">
        <f>IFERROR(V438*AG438,0)</f>
        <v/>
      </c>
      <c r="AK438" s="13" t="inlineStr">
        <is>
          <t>NFe35230142661482000170550270000000251414424170</t>
        </is>
      </c>
      <c r="AL438" s="13" t="inlineStr">
        <is>
          <t>2023-01-25T17:10:44-03:00</t>
        </is>
      </c>
      <c r="AM438" s="20" t="n">
        <v>39269090</v>
      </c>
      <c r="AN438" s="20" t="n"/>
      <c r="AO438" s="20" t="n"/>
      <c r="AP438" s="20" t="n"/>
      <c r="AQ438" s="20" t="n"/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</row>
    <row r="439" ht="19.5" customHeight="1" s="185">
      <c r="A439" s="22" t="n"/>
      <c r="B439" s="22" t="n"/>
      <c r="C439" s="22" t="n"/>
      <c r="D439" s="22" t="n"/>
      <c r="E439" s="38" t="n"/>
      <c r="F439" s="24" t="n"/>
      <c r="G439" s="13" t="n"/>
      <c r="H439" s="25" t="n"/>
      <c r="I439" s="26" t="n"/>
      <c r="J439" s="45" t="n"/>
      <c r="K439" s="28" t="n"/>
      <c r="L439" s="29" t="n"/>
      <c r="M439" s="30" t="n"/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 t="n"/>
      <c r="U439" s="34" t="n"/>
      <c r="V439" s="35" t="n"/>
      <c r="W439" s="13" t="n"/>
      <c r="X439" s="13" t="n"/>
      <c r="Y439" s="13" t="n"/>
      <c r="Z439" s="13" t="n"/>
      <c r="AA439" s="13" t="n"/>
      <c r="AB439" s="13" t="n"/>
      <c r="AC439" s="13">
        <f>IF(S439="#N/D","ERRO","")</f>
        <v/>
      </c>
      <c r="AD439" s="13" t="n"/>
      <c r="AE439" s="13" t="n"/>
      <c r="AF439" s="13" t="n"/>
      <c r="AG439" s="14" t="n"/>
      <c r="AH439" s="14">
        <f>IFERROR(V439*AE439,0)</f>
        <v/>
      </c>
      <c r="AI439" s="14">
        <f>IFERROR(V439*AF439,0)</f>
        <v/>
      </c>
      <c r="AJ439" s="14">
        <f>IFERROR(V439*AG439,0)</f>
        <v/>
      </c>
      <c r="AK439" s="13" t="n"/>
      <c r="AL439" s="13" t="n"/>
      <c r="AM439" s="20" t="n"/>
      <c r="AN439" s="20" t="n"/>
      <c r="AO439" s="20" t="n"/>
      <c r="AP439" s="20" t="n"/>
      <c r="AQ439" s="20" t="n"/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</row>
    <row r="440" ht="19.5" customHeight="1" s="185">
      <c r="A440" s="22" t="inlineStr">
        <is>
          <t>A33 ROSA</t>
        </is>
      </c>
      <c r="B440" s="22" t="inlineStr">
        <is>
          <t>A33</t>
        </is>
      </c>
      <c r="C440" s="22" t="n"/>
      <c r="D440" s="22" t="n"/>
      <c r="E440" s="38">
        <f>F440+I440</f>
        <v/>
      </c>
      <c r="F440" s="24" t="n">
        <v>52</v>
      </c>
      <c r="G440" s="13" t="n"/>
      <c r="H440" s="25" t="n"/>
      <c r="I440" s="26">
        <f>G440*H440</f>
        <v/>
      </c>
      <c r="J440" s="45" t="inlineStr">
        <is>
          <t>EST-10-CMP-001-SLP</t>
        </is>
      </c>
      <c r="K440" s="28" t="n"/>
      <c r="L440" s="29" t="n"/>
      <c r="M440" s="30" t="inlineStr">
        <is>
          <t>MLB4359758422_181405109955</t>
        </is>
      </c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>
        <f>IFERROR(VLOOKUP(K440,'Inventário+Enviado+pela+Amazon+'!$C$1:$F$510,4,0),0)</f>
        <v/>
      </c>
      <c r="U440" s="34" t="n"/>
      <c r="V440" s="35">
        <f>I440+F440+S440+T440+U440</f>
        <v/>
      </c>
      <c r="W440" s="13">
        <f>V440*X440</f>
        <v/>
      </c>
      <c r="X440" s="13" t="n">
        <v>9.34</v>
      </c>
      <c r="Y440" s="13" t="n">
        <v>1.6817</v>
      </c>
      <c r="Z440" s="13">
        <f>Y440*V440</f>
        <v/>
      </c>
      <c r="AA440" s="13" t="n"/>
      <c r="AB440" s="13" t="n"/>
      <c r="AC440" s="13">
        <f>IF(S440="#N/D","ERRO","")</f>
        <v/>
      </c>
      <c r="AD440" s="13" t="n"/>
      <c r="AE440" s="13" t="n">
        <v>10.00167346938775</v>
      </c>
      <c r="AF440" s="13" t="n">
        <v>1.683551020408163</v>
      </c>
      <c r="AG440" s="153" t="n">
        <v>0.62</v>
      </c>
      <c r="AH440" s="14">
        <f>IFERROR(V440*AE440,0)</f>
        <v/>
      </c>
      <c r="AI440" s="14">
        <f>IFERROR(V440*AF440,0)</f>
        <v/>
      </c>
      <c r="AJ440" s="14">
        <f>IFERROR(V440*AG440,0)</f>
        <v/>
      </c>
      <c r="AK440" s="106" t="inlineStr">
        <is>
          <t>NFe35240742661482000170550270000000151232217567</t>
        </is>
      </c>
      <c r="AL440" s="13" t="inlineStr">
        <is>
          <t>2024-07-02T14:04:21-03:00</t>
        </is>
      </c>
      <c r="AM440" s="20" t="n">
        <v>39269090</v>
      </c>
      <c r="AN440" s="20" t="n"/>
      <c r="AO440" s="20" t="n"/>
      <c r="AP440" s="20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</row>
    <row r="441" ht="19.5" customHeight="1" s="185">
      <c r="A441" s="22" t="inlineStr">
        <is>
          <t>A33 BRANCO</t>
        </is>
      </c>
      <c r="B441" s="22" t="n"/>
      <c r="C441" s="22" t="n"/>
      <c r="D441" s="22" t="n"/>
      <c r="E441" s="38">
        <f>F441+I441</f>
        <v/>
      </c>
      <c r="F441" s="24" t="n">
        <v>55</v>
      </c>
      <c r="G441" s="13" t="n"/>
      <c r="H441" s="25" t="n"/>
      <c r="I441" s="26" t="n"/>
      <c r="J441" s="45" t="n"/>
      <c r="K441" s="28" t="n"/>
      <c r="L441" s="29" t="n"/>
      <c r="M441" s="30" t="inlineStr">
        <is>
          <t>MLB3798163276_179010092657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42">
        <f>I441+F441+S441+T441+U441</f>
        <v/>
      </c>
      <c r="W441" s="13" t="n"/>
      <c r="X441" s="13" t="n"/>
      <c r="Y441" s="13" t="n"/>
      <c r="Z441" s="13" t="n"/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4">
        <f>IFERROR(V441*AE441,0)</f>
        <v/>
      </c>
      <c r="AI441" s="14">
        <f>IFERROR(V441*AF441,0)</f>
        <v/>
      </c>
      <c r="AJ441" s="14">
        <f>IFERROR(V441*AG441,0)</f>
        <v/>
      </c>
      <c r="AK441" s="106" t="inlineStr">
        <is>
          <t>NFe35240742661482000170550270000000151232217567</t>
        </is>
      </c>
      <c r="AL441" s="13" t="inlineStr">
        <is>
          <t>2024-07-02T14:04:21-03:00</t>
        </is>
      </c>
      <c r="AM441" s="20" t="n">
        <v>39269090</v>
      </c>
      <c r="AN441" s="20" t="n"/>
      <c r="AO441" s="20" t="n"/>
      <c r="AP441" s="20" t="n"/>
      <c r="AQ441" s="20" t="n"/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</row>
    <row r="442" ht="19.5" customHeight="1" s="185">
      <c r="A442" s="22" t="inlineStr">
        <is>
          <t>A33 PRETO</t>
        </is>
      </c>
      <c r="B442" s="22" t="n"/>
      <c r="C442" s="22" t="n"/>
      <c r="D442" s="22" t="n"/>
      <c r="E442" s="38">
        <f>F442+I442</f>
        <v/>
      </c>
      <c r="F442" s="24" t="n">
        <v>90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MLB3798152996_179010027831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4">
        <f>IFERROR(V442*AE442,0)</f>
        <v/>
      </c>
      <c r="AI442" s="14">
        <f>IFERROR(V442*AF442,0)</f>
        <v/>
      </c>
      <c r="AJ442" s="14">
        <f>IFERROR(V442*AG442,0)</f>
        <v/>
      </c>
      <c r="AK442" s="106" t="inlineStr">
        <is>
          <t>NFe35240742661482000170550270000000151232217567</t>
        </is>
      </c>
      <c r="AL442" s="13" t="inlineStr">
        <is>
          <t>2024-07-02T14:04:21-03:00</t>
        </is>
      </c>
      <c r="AM442" s="20" t="n">
        <v>39269090</v>
      </c>
      <c r="AN442" s="20" t="n"/>
      <c r="AO442" s="20" t="n"/>
      <c r="AP442" s="20" t="n"/>
      <c r="AQ442" s="20" t="n"/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</row>
    <row r="443" ht="19.5" customHeight="1" s="185">
      <c r="A443" s="22" t="inlineStr">
        <is>
          <t>A33 AZUL</t>
        </is>
      </c>
      <c r="B443" s="22" t="n"/>
      <c r="C443" s="22" t="n"/>
      <c r="D443" s="22" t="n"/>
      <c r="E443" s="38">
        <f>F443+I443</f>
        <v/>
      </c>
      <c r="F443" s="24" t="n">
        <v>59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MLB3373740871_178992693425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4">
        <f>IFERROR(V443*AE443,0)</f>
        <v/>
      </c>
      <c r="AI443" s="14">
        <f>IFERROR(V443*AF443,0)</f>
        <v/>
      </c>
      <c r="AJ443" s="14">
        <f>IFERROR(V443*AG443,0)</f>
        <v/>
      </c>
      <c r="AK443" s="106" t="inlineStr">
        <is>
          <t>NFe35240742661482000170550270000000151232217567</t>
        </is>
      </c>
      <c r="AL443" s="13" t="inlineStr">
        <is>
          <t>2024-07-02T14:04:21-03:00</t>
        </is>
      </c>
      <c r="AM443" s="20" t="n">
        <v>39269090</v>
      </c>
      <c r="AN443" s="20" t="n"/>
      <c r="AO443" s="20" t="n"/>
      <c r="AP443" s="20" t="n"/>
      <c r="AQ443" s="20" t="n"/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</row>
    <row r="444" ht="19.5" customHeight="1" s="185">
      <c r="A444" s="44" t="inlineStr">
        <is>
          <t>S23 Rosa</t>
        </is>
      </c>
      <c r="B444" s="44" t="n"/>
      <c r="C444" s="44" t="n"/>
      <c r="D444" s="44" t="n"/>
      <c r="E444" s="38">
        <f>F444+I444</f>
        <v/>
      </c>
      <c r="F444" s="24" t="n">
        <v>33</v>
      </c>
      <c r="G444" s="13" t="n"/>
      <c r="H444" s="25" t="n"/>
      <c r="I444" s="26" t="n"/>
      <c r="J444" s="45" t="n"/>
      <c r="K444" s="28" t="n"/>
      <c r="L444" s="29" t="n"/>
      <c r="M444" s="30" t="n"/>
      <c r="N444" s="30">
        <f>IF(K444="","",VLOOKUP(K444,'Inventário+Enviado+pela+Amazon+'!$C$1:$G$536,5,0))</f>
        <v/>
      </c>
      <c r="O444" s="31" t="n"/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35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 t="n"/>
      <c r="AD444" s="13" t="n"/>
      <c r="AE444" s="13" t="n"/>
      <c r="AF444" s="13" t="n"/>
      <c r="AG444" s="153" t="n"/>
      <c r="AH444" s="14">
        <f>IFERROR(V444*AE444,0)</f>
        <v/>
      </c>
      <c r="AI444" s="14">
        <f>IFERROR(V444*AF444,0)</f>
        <v/>
      </c>
      <c r="AJ444" s="14">
        <f>IFERROR(V444*AG444,0)</f>
        <v/>
      </c>
      <c r="AK444" s="106" t="n"/>
      <c r="AL444" s="13" t="n"/>
      <c r="AM444" s="20" t="n"/>
      <c r="AN444" s="20" t="n"/>
      <c r="AO444" s="20" t="n"/>
      <c r="AP444" s="20" t="n"/>
      <c r="AQ444" s="20" t="n"/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</row>
    <row r="445" ht="19.5" customHeight="1" s="185">
      <c r="A445" s="44" t="inlineStr">
        <is>
          <t>S23 Preto</t>
        </is>
      </c>
      <c r="B445" s="44" t="n"/>
      <c r="C445" s="44" t="n"/>
      <c r="D445" s="44" t="n"/>
      <c r="E445" s="38">
        <f>F445+I445</f>
        <v/>
      </c>
      <c r="F445" s="24" t="n">
        <v>22</v>
      </c>
      <c r="G445" s="13" t="n"/>
      <c r="H445" s="25" t="n"/>
      <c r="I445" s="26" t="n"/>
      <c r="J445" s="45" t="n"/>
      <c r="K445" s="28" t="n"/>
      <c r="L445" s="29" t="n"/>
      <c r="M445" s="30" t="inlineStr">
        <is>
          <t>MLB3199678864_182475788853</t>
        </is>
      </c>
      <c r="N445" s="30">
        <f>IF(K445="","",VLOOKUP(K445,'Inventário+Enviado+pela+Amazon+'!$C$1:$G$536,5,0))</f>
        <v/>
      </c>
      <c r="O445" s="31">
        <f>IF(M445="","",VLOOKUP(M445,'Estoque FULL '!$A:$D,3,0))</f>
        <v/>
      </c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42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>
        <f>IF(S445="#N/D","ERRO","")</f>
        <v/>
      </c>
      <c r="AD445" s="13" t="n"/>
      <c r="AE445" s="13" t="n">
        <v>9.980285714285715</v>
      </c>
      <c r="AF445" s="13" t="n">
        <v>1.679959183673469</v>
      </c>
      <c r="AG445" s="153" t="n">
        <v>0.62</v>
      </c>
      <c r="AH445" s="14">
        <f>IFERROR(V445*AE445,0)</f>
        <v/>
      </c>
      <c r="AI445" s="14">
        <f>IFERROR(V445*AF445,0)</f>
        <v/>
      </c>
      <c r="AJ445" s="14">
        <f>IFERROR(V445*AG445,0)</f>
        <v/>
      </c>
      <c r="AK445" s="106" t="inlineStr">
        <is>
          <t>NFe35240742661482000170550270000000151232217567</t>
        </is>
      </c>
      <c r="AL445" s="13" t="inlineStr">
        <is>
          <t>2024-07-02T14:04:21-03:00</t>
        </is>
      </c>
      <c r="AM445" s="20" t="n">
        <v>39269090</v>
      </c>
      <c r="AN445" s="20" t="n"/>
      <c r="AO445" s="20" t="n"/>
      <c r="AP445" s="20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</row>
    <row r="446" ht="19.5" customHeight="1" s="185">
      <c r="A446" s="44" t="inlineStr">
        <is>
          <t>S23 Azul</t>
        </is>
      </c>
      <c r="B446" s="44" t="n"/>
      <c r="C446" s="44" t="n"/>
      <c r="D446" s="44" t="n"/>
      <c r="E446" s="38">
        <f>F446+I446</f>
        <v/>
      </c>
      <c r="F446" s="24" t="n">
        <v>12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MLB3199748704_183372125289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4">
        <f>IFERROR(V446*AE446,0)</f>
        <v/>
      </c>
      <c r="AI446" s="14">
        <f>IFERROR(V446*AF446,0)</f>
        <v/>
      </c>
      <c r="AJ446" s="14">
        <f>IFERROR(V446*AG446,0)</f>
        <v/>
      </c>
      <c r="AK446" s="106" t="inlineStr">
        <is>
          <t>NFe35240742661482000170550270000000151232217567</t>
        </is>
      </c>
      <c r="AL446" s="13" t="inlineStr">
        <is>
          <t>2024-07-02T14:04:21-03:00</t>
        </is>
      </c>
      <c r="AM446" s="20" t="n">
        <v>39269090</v>
      </c>
      <c r="AN446" s="20" t="n"/>
      <c r="AO446" s="20" t="n"/>
      <c r="AP446" s="20" t="n"/>
      <c r="AQ446" s="20" t="n"/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</row>
    <row r="447" ht="19.5" customHeight="1" s="185">
      <c r="A447" s="44" t="inlineStr">
        <is>
          <t>S23 Branca</t>
        </is>
      </c>
      <c r="B447" s="44" t="n"/>
      <c r="C447" s="44" t="n"/>
      <c r="D447" s="44" t="n"/>
      <c r="E447" s="38">
        <f>F447+I447</f>
        <v/>
      </c>
      <c r="F447" s="24" t="n">
        <v>22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MLB3199698476_183371917465</t>
        </is>
      </c>
      <c r="N447" s="30">
        <f>IF(K447="","",VLOOKUP(K447,'Inventário+Enviado+pela+Amazon+'!$C$1:$G$536,5,0))</f>
        <v/>
      </c>
      <c r="O447" s="31" t="n"/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 t="n"/>
      <c r="AD447" s="13" t="n"/>
      <c r="AE447" s="13" t="n">
        <v>9.980285714285715</v>
      </c>
      <c r="AF447" s="13" t="n">
        <v>1.679959183673469</v>
      </c>
      <c r="AG447" s="153" t="n">
        <v>0.62</v>
      </c>
      <c r="AH447" s="14">
        <f>IFERROR(V447*AE447,0)</f>
        <v/>
      </c>
      <c r="AI447" s="14">
        <f>IFERROR(V447*AF447,0)</f>
        <v/>
      </c>
      <c r="AJ447" s="14">
        <f>IFERROR(V447*AG447,0)</f>
        <v/>
      </c>
      <c r="AK447" s="106" t="inlineStr">
        <is>
          <t>NFe35240742661482000170550270000000151232217567</t>
        </is>
      </c>
      <c r="AL447" s="13" t="inlineStr">
        <is>
          <t>2024-07-02T14:04:21-03:00</t>
        </is>
      </c>
      <c r="AM447" s="20" t="n">
        <v>39269090</v>
      </c>
      <c r="AN447" s="20" t="n"/>
      <c r="AO447" s="20" t="n"/>
      <c r="AP447" s="20" t="n"/>
      <c r="AQ447" s="20" t="n"/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</row>
    <row r="448" ht="19.5" customHeight="1" s="185">
      <c r="A448" s="44" t="inlineStr">
        <is>
          <t>G9 Play Preto</t>
        </is>
      </c>
      <c r="B448" s="44" t="n"/>
      <c r="C448" s="44" t="n"/>
      <c r="D448" s="44" t="n"/>
      <c r="E448" s="38">
        <f>F448+I448</f>
        <v/>
      </c>
      <c r="F448" s="24" t="n">
        <v>0</v>
      </c>
      <c r="G448" s="13" t="n"/>
      <c r="H448" s="25" t="n"/>
      <c r="I448" s="26">
        <f>G448*H448</f>
        <v/>
      </c>
      <c r="J448" s="45" t="inlineStr">
        <is>
          <t>EST-15-CMP-002-SLP</t>
        </is>
      </c>
      <c r="K448" s="28" t="inlineStr">
        <is>
          <t>B0BCQVB9HK</t>
        </is>
      </c>
      <c r="L448" s="29" t="n"/>
      <c r="M448" s="30" t="inlineStr">
        <is>
          <t>G9BK</t>
        </is>
      </c>
      <c r="N448" s="30">
        <f>IF(K448="","",VLOOKUP(K448,'Inventário+Enviado+pela+Amazon+'!$C$1:$G$536,5,0))</f>
        <v/>
      </c>
      <c r="O448" s="31">
        <f>IF(M448="","",VLOOKUP(M448,'Estoque FULL '!$A:$D,3,0))</f>
        <v/>
      </c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35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>
        <f>IF(S448="#N/D","ERRO","")</f>
        <v/>
      </c>
      <c r="AD448" s="13" t="n"/>
      <c r="AE448" s="13" t="n">
        <v>6.50844</v>
      </c>
      <c r="AF448" s="13" t="n">
        <v>1.17152</v>
      </c>
      <c r="AG448" s="14" t="n">
        <v>0.415</v>
      </c>
      <c r="AH448" s="14">
        <f>IFERROR(V448*AE448,0)</f>
        <v/>
      </c>
      <c r="AI448" s="14">
        <f>IFERROR(V448*AF448,0)</f>
        <v/>
      </c>
      <c r="AJ448" s="14">
        <f>IFERROR(V448*AG448,0)</f>
        <v/>
      </c>
      <c r="AK448" s="13" t="inlineStr">
        <is>
          <t>NFe35230142661482000170550270000000251414424170</t>
        </is>
      </c>
      <c r="AL448" s="13" t="n"/>
      <c r="AM448" s="20" t="n">
        <v>39269090</v>
      </c>
      <c r="AN448" s="20" t="n"/>
      <c r="AO448" s="20" t="n"/>
      <c r="AP448" s="20" t="n"/>
      <c r="AQ448" s="20" t="n"/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</row>
    <row r="449" ht="19.5" customHeight="1" s="185">
      <c r="A449" s="44" t="inlineStr">
        <is>
          <t>G9 Play AZUL</t>
        </is>
      </c>
      <c r="B449" s="44" t="n"/>
      <c r="C449" s="44" t="n"/>
      <c r="D449" s="44" t="n"/>
      <c r="E449" s="38">
        <f>F449+I449</f>
        <v/>
      </c>
      <c r="F449" s="24" t="n">
        <v>46</v>
      </c>
      <c r="G449" s="44" t="n"/>
      <c r="H449" s="70" t="n"/>
      <c r="I449" s="26">
        <f>G449*H449</f>
        <v/>
      </c>
      <c r="J449" s="45" t="inlineStr">
        <is>
          <t>EST-15-CMP-002-SLP</t>
        </is>
      </c>
      <c r="K449" s="44" t="n"/>
      <c r="L449" s="44" t="n"/>
      <c r="M449" s="127" t="inlineStr">
        <is>
          <t>G9AZ</t>
        </is>
      </c>
      <c r="N449" s="30">
        <f>IF(K449="","",VLOOKUP(K449,'Inventário+Enviado+pela+Amazon+'!$C$1:$G$536,5,0))</f>
        <v/>
      </c>
      <c r="O449" s="44" t="n"/>
      <c r="P449" s="44" t="n"/>
      <c r="Q449" s="44" t="n"/>
      <c r="R449" s="44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>
        <f>SUM(W2:W440)</f>
        <v/>
      </c>
      <c r="X449" s="13" t="n"/>
      <c r="Y449" s="13" t="n"/>
      <c r="Z449" s="13">
        <f>SUM(Z2:Z440)</f>
        <v/>
      </c>
      <c r="AA449" s="13" t="n"/>
      <c r="AB449" s="13" t="n"/>
      <c r="AC449" s="13" t="n"/>
      <c r="AD449" s="13" t="n"/>
      <c r="AE449" s="13" t="n">
        <v>6.50844</v>
      </c>
      <c r="AF449" s="13" t="n">
        <v>1.17152</v>
      </c>
      <c r="AG449" s="14" t="n">
        <v>0.415</v>
      </c>
      <c r="AH449" s="14">
        <f>IFERROR(V449*AE449,0)</f>
        <v/>
      </c>
      <c r="AI449" s="14">
        <f>IFERROR(V449*AF449,0)</f>
        <v/>
      </c>
      <c r="AJ449" s="14">
        <f>IFERROR(V449*AG449,0)</f>
        <v/>
      </c>
      <c r="AK449" s="13" t="inlineStr">
        <is>
          <t>NFe35230142661482000170550270000000251414424170</t>
        </is>
      </c>
      <c r="AL449" s="13" t="n"/>
      <c r="AM449" s="20" t="n">
        <v>39269090</v>
      </c>
      <c r="AN449" s="20" t="n"/>
      <c r="AO449" s="20" t="n"/>
      <c r="AP449" s="20" t="n"/>
      <c r="AQ449" s="20" t="n"/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</row>
    <row r="450" ht="15.75" customHeight="1" s="185">
      <c r="A450" s="132" t="n"/>
      <c r="B450" s="132" t="n"/>
      <c r="C450" s="132" t="n"/>
      <c r="D450" s="132" t="n"/>
      <c r="E450" s="133" t="n"/>
      <c r="F450" s="134" t="n"/>
      <c r="G450" s="132" t="n"/>
      <c r="H450" s="135" t="n"/>
      <c r="I450" s="136" t="n"/>
      <c r="J450" s="132" t="n"/>
      <c r="K450" s="132" t="n"/>
      <c r="L450" s="132" t="n"/>
      <c r="M450" s="137" t="n"/>
      <c r="N450" s="30">
        <f>IF(K450="","",VLOOKUP(K450,'Inventário+Enviado+pela+Amazon+'!$C$1:$G$536,5,0))</f>
        <v/>
      </c>
      <c r="O450" s="132" t="n"/>
      <c r="P450" s="132" t="n"/>
      <c r="Q450" s="132" t="n"/>
      <c r="R450" s="132" t="n"/>
      <c r="S450" s="32">
        <f>IFERROR(IF(M450&lt;&gt;"",VLOOKUP(M450,'Estoque FULL '!$A:$D,4,0),0),0)</f>
        <v/>
      </c>
      <c r="T450" s="132" t="n"/>
      <c r="U450" s="138" t="n"/>
      <c r="V450" s="139" t="n"/>
      <c r="W450" s="20" t="n"/>
      <c r="X450" s="20" t="n"/>
      <c r="Y450" s="20" t="n"/>
      <c r="Z450" s="20" t="n"/>
      <c r="AA450" s="20" t="n"/>
      <c r="AB450" s="20" t="n"/>
      <c r="AC450" s="20" t="n"/>
      <c r="AD450" s="20" t="n"/>
      <c r="AE450" s="20" t="n"/>
      <c r="AF450" s="20" t="n"/>
      <c r="AG450" s="140" t="n"/>
      <c r="AH450" s="140" t="n"/>
      <c r="AI450" s="140" t="n"/>
      <c r="AJ450" s="14">
        <f>SUM(AJ2:AJ449
)</f>
        <v/>
      </c>
      <c r="AK450" s="20" t="n"/>
      <c r="AL450" s="20" t="n"/>
    </row>
    <row r="451" ht="15.75" customHeight="1" s="185">
      <c r="A451" s="44" t="inlineStr">
        <is>
          <t>S23 Ultra Branco</t>
        </is>
      </c>
      <c r="B451" s="44" t="n"/>
      <c r="C451" s="44" t="n"/>
      <c r="D451" s="44" t="n"/>
      <c r="E451" s="141" t="n"/>
      <c r="F451" s="24" t="n"/>
      <c r="G451" s="44" t="n"/>
      <c r="H451" s="70" t="n"/>
      <c r="I451" s="142" t="n"/>
      <c r="J451" s="44" t="n"/>
      <c r="K451" s="44" t="n"/>
      <c r="L451" s="44" t="n"/>
      <c r="M451" s="127" t="inlineStr">
        <is>
          <t>MLB3199698476_183639354753</t>
        </is>
      </c>
      <c r="N451" s="30">
        <f>IF(K451="","",VLOOKUP(K451,'Inventário+Enviado+pela+Amazon+'!$C$1:$G$536,5,0))</f>
        <v/>
      </c>
      <c r="O451" s="31">
        <f>IF(M451="","",VLOOKUP(M451,'Estoque FULL '!$A:$D,3,0))</f>
        <v/>
      </c>
      <c r="P451" s="44" t="n"/>
      <c r="Q451" s="44" t="n"/>
      <c r="R451" s="44" t="n"/>
      <c r="S451" s="32">
        <f>IFERROR(IF(M451&lt;&gt;"",VLOOKUP(M451,'Estoque FULL '!$A:$D,4,0),0),0)</f>
        <v/>
      </c>
      <c r="T451" s="33">
        <f>IFERROR(VLOOKUP(K451,'Inventário+Enviado+pela+Amazon+'!$C$1:$F$510,4,0),0)</f>
        <v/>
      </c>
      <c r="U451" s="34" t="n"/>
      <c r="V451" s="42">
        <f>I451+F451+S451+T451+U451</f>
        <v/>
      </c>
      <c r="AG451" s="153" t="n"/>
      <c r="AH451" s="14">
        <f>IFERROR(V451*AE451,0)</f>
        <v/>
      </c>
      <c r="AI451" s="14">
        <f>IFERROR(V451*AF451,0)</f>
        <v/>
      </c>
      <c r="AJ451" s="14">
        <f>IFERROR(V451*AG451,0)</f>
        <v/>
      </c>
    </row>
    <row r="452" ht="15.75" customHeight="1" s="185">
      <c r="A452" s="44" t="n"/>
      <c r="B452" s="44" t="n"/>
      <c r="C452" s="44" t="n"/>
      <c r="D452" s="44" t="n"/>
      <c r="E452" s="141" t="n"/>
      <c r="F452" s="24" t="n"/>
      <c r="G452" s="44" t="n"/>
      <c r="H452" s="70" t="n"/>
      <c r="I452" s="142" t="n"/>
      <c r="J452" s="44" t="n"/>
      <c r="K452" s="44" t="n"/>
      <c r="L452" s="44" t="n"/>
      <c r="M452" s="44" t="n"/>
      <c r="N452" s="44" t="n"/>
      <c r="O452" s="44" t="n"/>
      <c r="P452" s="44" t="n"/>
      <c r="Q452" s="44" t="n"/>
      <c r="R452" s="44" t="n"/>
      <c r="S452" s="44" t="n"/>
      <c r="T452" s="44" t="n"/>
      <c r="U452" s="131" t="n"/>
      <c r="V452" s="95" t="n"/>
      <c r="AG452" s="140" t="n"/>
      <c r="AH452" s="140" t="n"/>
      <c r="AI452" s="140" t="n"/>
      <c r="AJ452" s="14">
        <f>IFERROR(V452*AG452,0)</f>
        <v/>
      </c>
    </row>
    <row r="453" ht="15.75" customHeight="1" s="185">
      <c r="A453" s="44" t="n"/>
      <c r="B453" s="44" t="n"/>
      <c r="C453" s="44" t="n"/>
      <c r="D453" s="44" t="n"/>
      <c r="E453" s="141" t="n"/>
      <c r="F453" s="24" t="n"/>
      <c r="G453" s="44" t="n"/>
      <c r="H453" s="70" t="n"/>
      <c r="I453" s="142" t="n"/>
      <c r="J453" s="44" t="n"/>
      <c r="K453" s="44" t="n"/>
      <c r="L453" s="44" t="n"/>
      <c r="M453" s="44" t="n"/>
      <c r="N453" s="44" t="n"/>
      <c r="O453" s="44" t="n"/>
      <c r="P453" s="44" t="n"/>
      <c r="Q453" s="44" t="n"/>
      <c r="R453" s="44" t="n"/>
      <c r="S453" s="44" t="n"/>
      <c r="T453" s="44" t="n"/>
      <c r="U453" s="131" t="n"/>
      <c r="V453" s="95" t="n"/>
      <c r="AG453" s="140" t="n"/>
      <c r="AH453" s="140" t="n"/>
      <c r="AI453" s="140" t="n"/>
      <c r="AJ453" s="14">
        <f>IFERROR(V453*AG453,0)</f>
        <v/>
      </c>
    </row>
    <row r="454" ht="15.75" customHeight="1" s="185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">
        <f>IFERROR(V454*AG454,0)</f>
        <v/>
      </c>
    </row>
    <row r="455" ht="15.75" customHeight="1" s="185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">
        <f>IFERROR(V455*AG455,0)</f>
        <v/>
      </c>
    </row>
    <row r="456" ht="15.75" customHeight="1" s="185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">
        <f>IFERROR(V456*AG456,0)</f>
        <v/>
      </c>
    </row>
    <row r="457" ht="15.75" customHeight="1" s="185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">
        <f>IFERROR(V457*AG457,0)</f>
        <v/>
      </c>
    </row>
    <row r="458" ht="15.75" customHeight="1" s="185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">
        <f>IFERROR(V458*AG458,0)</f>
        <v/>
      </c>
    </row>
    <row r="459" ht="15.75" customHeight="1" s="185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">
        <f>IFERROR(V459*AG459,0)</f>
        <v/>
      </c>
    </row>
    <row r="460" ht="15.75" customHeight="1" s="185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">
        <f>IFERROR(V460*AG460,0)</f>
        <v/>
      </c>
    </row>
    <row r="461" ht="15.75" customHeight="1" s="185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">
        <f>IFERROR(V461*AG461,0)</f>
        <v/>
      </c>
    </row>
    <row r="462" ht="15.75" customHeight="1" s="185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">
        <f>IFERROR(V462*AG462,0)</f>
        <v/>
      </c>
    </row>
    <row r="463" ht="15.75" customHeight="1" s="185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">
        <f>IFERROR(V463*AG463,0)</f>
        <v/>
      </c>
    </row>
    <row r="464" ht="15.75" customHeight="1" s="185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">
        <f>IFERROR(V464*AG464,0)</f>
        <v/>
      </c>
    </row>
    <row r="465" ht="15.75" customHeight="1" s="185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">
        <f>IFERROR(V465*AG465,0)</f>
        <v/>
      </c>
    </row>
    <row r="466" ht="15.75" customHeight="1" s="185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">
        <f>IFERROR(V466*AG466,0)</f>
        <v/>
      </c>
    </row>
    <row r="467" ht="15.75" customHeight="1" s="185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">
        <f>IFERROR(V467*AG467,0)</f>
        <v/>
      </c>
    </row>
    <row r="468" ht="15.75" customHeight="1" s="185">
      <c r="AG468" s="140" t="n"/>
      <c r="AH468" s="140" t="n"/>
      <c r="AI468" s="140" t="n"/>
      <c r="AJ468" s="14">
        <f>IFERROR(V468*AG468,0)</f>
        <v/>
      </c>
    </row>
    <row r="469" ht="15.75" customHeight="1" s="185">
      <c r="AG469" s="140" t="n"/>
      <c r="AH469" s="140" t="n"/>
      <c r="AI469" s="140" t="n"/>
      <c r="AJ469" s="140" t="n"/>
    </row>
    <row r="470" ht="15.75" customHeight="1" s="185">
      <c r="AG470" s="140" t="n"/>
      <c r="AH470" s="140" t="n"/>
      <c r="AI470" s="140" t="n"/>
      <c r="AJ470" s="140" t="n"/>
    </row>
    <row r="471" ht="15.75" customHeight="1" s="185">
      <c r="AG471" s="140" t="n"/>
      <c r="AH471" s="140" t="n"/>
      <c r="AI471" s="140" t="n"/>
      <c r="AJ471" s="140" t="n"/>
    </row>
    <row r="472" ht="15.75" customHeight="1" s="185">
      <c r="AG472" s="140" t="n"/>
      <c r="AH472" s="140" t="n"/>
      <c r="AI472" s="140" t="n"/>
      <c r="AJ472" s="140" t="n"/>
    </row>
    <row r="473" ht="15.75" customHeight="1" s="185">
      <c r="AG473" s="140" t="n"/>
      <c r="AH473" s="140" t="n"/>
      <c r="AI473" s="140" t="n"/>
      <c r="AJ473" s="140" t="n"/>
    </row>
    <row r="474" ht="15.75" customHeight="1" s="185">
      <c r="AG474" s="140" t="n"/>
      <c r="AH474" s="140" t="n"/>
      <c r="AI474" s="140" t="n"/>
      <c r="AJ474" s="140" t="n"/>
    </row>
    <row r="475" ht="15.75" customHeight="1" s="185">
      <c r="AG475" s="140" t="n"/>
      <c r="AH475" s="140" t="n"/>
      <c r="AI475" s="140" t="n"/>
      <c r="AJ475" s="140" t="n"/>
    </row>
    <row r="476" ht="15.75" customHeight="1" s="185">
      <c r="AG476" s="140" t="n"/>
      <c r="AH476" s="140" t="n"/>
      <c r="AI476" s="140" t="n"/>
      <c r="AJ476" s="140" t="n"/>
    </row>
    <row r="477" ht="15.75" customHeight="1" s="185">
      <c r="AG477" s="140" t="n"/>
      <c r="AH477" s="140" t="n"/>
      <c r="AI477" s="140" t="n"/>
      <c r="AJ477" s="140" t="n"/>
    </row>
    <row r="478" ht="15.75" customHeight="1" s="185">
      <c r="AG478" s="140" t="n"/>
      <c r="AH478" s="140" t="n"/>
      <c r="AI478" s="140" t="n"/>
      <c r="AJ478" s="140" t="n"/>
    </row>
    <row r="479" ht="15.75" customHeight="1" s="185">
      <c r="AG479" s="140" t="n"/>
      <c r="AH479" s="140" t="n"/>
      <c r="AI479" s="140" t="n"/>
      <c r="AJ479" s="140" t="n"/>
    </row>
    <row r="480" ht="15.75" customHeight="1" s="185">
      <c r="AG480" s="140" t="n"/>
      <c r="AH480" s="140" t="n"/>
      <c r="AI480" s="140" t="n"/>
      <c r="AJ480" s="140" t="n"/>
    </row>
    <row r="481" ht="15.75" customHeight="1" s="185">
      <c r="AG481" s="140" t="n"/>
      <c r="AH481" s="140" t="n"/>
      <c r="AI481" s="140" t="n"/>
      <c r="AJ481" s="140" t="n"/>
    </row>
    <row r="482" ht="15.75" customHeight="1" s="185">
      <c r="AG482" s="140" t="n"/>
      <c r="AH482" s="140" t="n"/>
      <c r="AI482" s="140" t="n"/>
      <c r="AJ482" s="140" t="n"/>
    </row>
    <row r="483" ht="15.75" customHeight="1" s="185">
      <c r="AG483" s="140" t="n"/>
      <c r="AH483" s="140" t="n"/>
      <c r="AI483" s="140" t="n"/>
      <c r="AJ483" s="140" t="n"/>
    </row>
    <row r="484" ht="15.75" customHeight="1" s="185">
      <c r="AG484" s="140" t="n"/>
      <c r="AH484" s="140" t="n"/>
      <c r="AI484" s="140" t="n"/>
      <c r="AJ484" s="140" t="n"/>
    </row>
    <row r="485" ht="15.75" customHeight="1" s="185">
      <c r="AG485" s="140" t="n"/>
      <c r="AH485" s="140" t="n"/>
      <c r="AI485" s="140" t="n"/>
      <c r="AJ485" s="140" t="n"/>
    </row>
    <row r="486" ht="15.75" customHeight="1" s="185">
      <c r="AG486" s="140" t="n"/>
      <c r="AH486" s="140" t="n"/>
      <c r="AI486" s="140" t="n"/>
      <c r="AJ486" s="140" t="n"/>
    </row>
    <row r="487" ht="15.75" customHeight="1" s="185">
      <c r="AG487" s="140" t="n"/>
      <c r="AH487" s="140" t="n"/>
      <c r="AI487" s="140" t="n"/>
      <c r="AJ487" s="140" t="n"/>
    </row>
    <row r="488" ht="15.75" customHeight="1" s="185">
      <c r="AG488" s="140" t="n"/>
      <c r="AH488" s="140" t="n"/>
      <c r="AI488" s="140" t="n"/>
      <c r="AJ488" s="140" t="n"/>
    </row>
    <row r="489" ht="15.75" customHeight="1" s="185">
      <c r="AG489" s="140" t="n"/>
      <c r="AH489" s="140" t="n"/>
      <c r="AI489" s="140" t="n"/>
      <c r="AJ489" s="140" t="n"/>
    </row>
    <row r="490" ht="15.75" customHeight="1" s="185">
      <c r="AG490" s="140" t="n"/>
      <c r="AH490" s="140" t="n"/>
      <c r="AI490" s="140" t="n"/>
      <c r="AJ490" s="140" t="n"/>
    </row>
    <row r="491" ht="15.75" customHeight="1" s="185">
      <c r="AG491" s="140" t="n"/>
      <c r="AH491" s="140" t="n"/>
      <c r="AI491" s="140" t="n"/>
      <c r="AJ491" s="140" t="n"/>
    </row>
    <row r="492" ht="15.75" customHeight="1" s="185">
      <c r="AG492" s="140" t="n"/>
      <c r="AH492" s="140" t="n"/>
      <c r="AI492" s="140" t="n"/>
      <c r="AJ492" s="140" t="n"/>
    </row>
    <row r="493" ht="15.75" customHeight="1" s="185">
      <c r="AG493" s="140" t="n"/>
      <c r="AH493" s="140" t="n"/>
      <c r="AI493" s="140" t="n"/>
      <c r="AJ493" s="140" t="n"/>
    </row>
    <row r="494" ht="15.75" customHeight="1" s="185">
      <c r="AG494" s="140" t="n"/>
      <c r="AH494" s="140" t="n"/>
      <c r="AI494" s="140" t="n"/>
      <c r="AJ494" s="140" t="n"/>
    </row>
    <row r="495" ht="15.75" customHeight="1" s="185">
      <c r="AG495" s="140" t="n"/>
      <c r="AH495" s="140" t="n"/>
      <c r="AI495" s="140" t="n"/>
      <c r="AJ495" s="140" t="n"/>
    </row>
    <row r="496" ht="15.75" customHeight="1" s="185">
      <c r="AG496" s="140" t="n"/>
      <c r="AH496" s="140" t="n"/>
      <c r="AI496" s="140" t="n"/>
      <c r="AJ496" s="140" t="n"/>
    </row>
    <row r="497" ht="15.75" customHeight="1" s="185">
      <c r="AG497" s="140" t="n"/>
      <c r="AH497" s="140" t="n"/>
      <c r="AI497" s="140" t="n"/>
      <c r="AJ497" s="140" t="n"/>
    </row>
    <row r="498" ht="15.75" customHeight="1" s="185">
      <c r="AG498" s="140" t="n"/>
      <c r="AH498" s="140" t="n"/>
      <c r="AI498" s="140" t="n"/>
      <c r="AJ498" s="140" t="n"/>
    </row>
    <row r="499" ht="15.75" customHeight="1" s="185">
      <c r="AG499" s="140" t="n"/>
      <c r="AH499" s="140" t="n"/>
      <c r="AI499" s="140" t="n"/>
      <c r="AJ499" s="140" t="n"/>
    </row>
    <row r="500" ht="15.75" customHeight="1" s="185">
      <c r="AG500" s="140" t="n"/>
      <c r="AH500" s="140" t="n"/>
      <c r="AI500" s="140" t="n"/>
      <c r="AJ500" s="140" t="n"/>
    </row>
    <row r="501" ht="15.75" customHeight="1" s="185">
      <c r="AG501" s="140" t="n"/>
      <c r="AH501" s="140" t="n"/>
      <c r="AI501" s="140" t="n"/>
      <c r="AJ501" s="140" t="n"/>
    </row>
    <row r="502" ht="15.75" customHeight="1" s="185">
      <c r="AG502" s="140" t="n"/>
      <c r="AH502" s="140" t="n"/>
      <c r="AI502" s="140" t="n"/>
      <c r="AJ502" s="140" t="n"/>
    </row>
    <row r="503" ht="15.75" customHeight="1" s="185">
      <c r="AG503" s="140" t="n"/>
      <c r="AH503" s="140" t="n"/>
      <c r="AI503" s="140" t="n"/>
      <c r="AJ503" s="140" t="n"/>
    </row>
    <row r="504" ht="15.75" customHeight="1" s="185">
      <c r="AG504" s="140" t="n"/>
      <c r="AH504" s="140" t="n"/>
      <c r="AI504" s="140" t="n"/>
      <c r="AJ504" s="140" t="n"/>
    </row>
    <row r="505" ht="15.75" customHeight="1" s="185">
      <c r="AG505" s="140" t="n"/>
      <c r="AH505" s="140" t="n"/>
      <c r="AI505" s="140" t="n"/>
      <c r="AJ505" s="140" t="n"/>
    </row>
    <row r="506" ht="15.75" customHeight="1" s="185">
      <c r="AG506" s="140" t="n"/>
      <c r="AH506" s="140" t="n"/>
      <c r="AI506" s="140" t="n"/>
      <c r="AJ506" s="140" t="n"/>
    </row>
    <row r="507" ht="15.75" customHeight="1" s="185">
      <c r="AG507" s="140" t="n"/>
      <c r="AH507" s="140" t="n"/>
      <c r="AI507" s="140" t="n"/>
      <c r="AJ507" s="140" t="n"/>
    </row>
    <row r="508" ht="15.75" customHeight="1" s="185">
      <c r="AG508" s="140" t="n"/>
      <c r="AH508" s="140" t="n"/>
      <c r="AI508" s="140" t="n"/>
      <c r="AJ508" s="140" t="n"/>
    </row>
    <row r="509" ht="15.75" customHeight="1" s="185">
      <c r="AG509" s="140" t="n"/>
      <c r="AH509" s="140" t="n"/>
      <c r="AI509" s="140" t="n"/>
      <c r="AJ509" s="140" t="n"/>
    </row>
    <row r="510" ht="15.75" customHeight="1" s="185">
      <c r="AG510" s="140" t="n"/>
      <c r="AH510" s="140" t="n"/>
      <c r="AI510" s="140" t="n"/>
      <c r="AJ510" s="140" t="n"/>
    </row>
    <row r="511" ht="15.75" customHeight="1" s="185">
      <c r="AG511" s="140" t="n"/>
      <c r="AH511" s="140" t="n"/>
      <c r="AI511" s="140" t="n"/>
      <c r="AJ511" s="140" t="n"/>
    </row>
    <row r="512" ht="15.75" customHeight="1" s="185">
      <c r="AG512" s="140" t="n"/>
      <c r="AH512" s="140" t="n"/>
      <c r="AI512" s="140" t="n"/>
      <c r="AJ512" s="140" t="n"/>
    </row>
    <row r="513" ht="15.75" customHeight="1" s="185">
      <c r="AG513" s="140" t="n"/>
      <c r="AH513" s="140" t="n"/>
      <c r="AI513" s="140" t="n"/>
      <c r="AJ513" s="140" t="n"/>
    </row>
    <row r="514" ht="15.75" customHeight="1" s="185">
      <c r="AG514" s="140" t="n"/>
      <c r="AH514" s="140" t="n"/>
      <c r="AI514" s="140" t="n"/>
      <c r="AJ514" s="140" t="n"/>
    </row>
    <row r="515" ht="15.75" customHeight="1" s="185">
      <c r="AG515" s="140" t="n"/>
      <c r="AH515" s="140" t="n"/>
      <c r="AI515" s="140" t="n"/>
      <c r="AJ515" s="140" t="n"/>
    </row>
    <row r="516" ht="15.75" customHeight="1" s="185">
      <c r="AG516" s="140" t="n"/>
      <c r="AH516" s="140" t="n"/>
      <c r="AI516" s="140" t="n"/>
      <c r="AJ516" s="140" t="n"/>
    </row>
    <row r="517" ht="15.75" customHeight="1" s="185">
      <c r="AG517" s="140" t="n"/>
      <c r="AH517" s="140" t="n"/>
      <c r="AI517" s="140" t="n"/>
      <c r="AJ517" s="140" t="n"/>
    </row>
    <row r="518" ht="15.75" customHeight="1" s="185">
      <c r="AG518" s="140" t="n"/>
      <c r="AH518" s="140" t="n"/>
      <c r="AI518" s="140" t="n"/>
      <c r="AJ518" s="140" t="n"/>
    </row>
    <row r="519" ht="15.75" customHeight="1" s="185">
      <c r="AG519" s="140" t="n"/>
      <c r="AH519" s="140" t="n"/>
      <c r="AI519" s="140" t="n"/>
      <c r="AJ519" s="140" t="n"/>
    </row>
    <row r="520" ht="15.75" customHeight="1" s="185">
      <c r="AG520" s="140" t="n"/>
      <c r="AH520" s="140" t="n"/>
      <c r="AI520" s="140" t="n"/>
      <c r="AJ520" s="140" t="n"/>
    </row>
    <row r="521" ht="15.75" customHeight="1" s="185">
      <c r="AG521" s="140" t="n"/>
      <c r="AH521" s="140" t="n"/>
      <c r="AI521" s="140" t="n"/>
      <c r="AJ521" s="140" t="n"/>
    </row>
    <row r="522" ht="15.75" customHeight="1" s="185">
      <c r="AG522" s="140" t="n"/>
      <c r="AH522" s="140" t="n"/>
      <c r="AI522" s="140" t="n"/>
      <c r="AJ522" s="140" t="n"/>
    </row>
    <row r="523" ht="15.75" customHeight="1" s="185">
      <c r="AG523" s="140" t="n"/>
      <c r="AH523" s="140" t="n"/>
      <c r="AI523" s="140" t="n"/>
      <c r="AJ523" s="140" t="n"/>
    </row>
    <row r="524" ht="15.75" customHeight="1" s="185">
      <c r="AG524" s="140" t="n"/>
      <c r="AH524" s="140" t="n"/>
      <c r="AI524" s="140" t="n"/>
      <c r="AJ524" s="140" t="n"/>
    </row>
    <row r="525" ht="15.75" customHeight="1" s="185">
      <c r="AG525" s="140" t="n"/>
      <c r="AH525" s="140" t="n"/>
      <c r="AI525" s="140" t="n"/>
      <c r="AJ525" s="140" t="n"/>
    </row>
    <row r="526" ht="15.75" customHeight="1" s="185">
      <c r="AG526" s="140" t="n"/>
      <c r="AH526" s="140" t="n"/>
      <c r="AI526" s="140" t="n"/>
      <c r="AJ526" s="140" t="n"/>
    </row>
    <row r="527" ht="15.75" customHeight="1" s="185">
      <c r="AG527" s="140" t="n"/>
      <c r="AH527" s="140" t="n"/>
      <c r="AI527" s="140" t="n"/>
      <c r="AJ527" s="140" t="n"/>
    </row>
    <row r="528" ht="15.75" customHeight="1" s="185">
      <c r="AG528" s="140" t="n"/>
      <c r="AH528" s="140" t="n"/>
      <c r="AI528" s="140" t="n"/>
      <c r="AJ528" s="140" t="n"/>
    </row>
    <row r="529" ht="15.75" customHeight="1" s="185">
      <c r="AG529" s="140" t="n"/>
      <c r="AH529" s="140" t="n"/>
      <c r="AI529" s="140" t="n"/>
      <c r="AJ529" s="140" t="n"/>
    </row>
    <row r="530" ht="15.75" customHeight="1" s="185">
      <c r="AG530" s="140" t="n"/>
      <c r="AH530" s="140" t="n"/>
      <c r="AI530" s="140" t="n"/>
      <c r="AJ530" s="140" t="n"/>
    </row>
    <row r="531" ht="15.75" customHeight="1" s="185">
      <c r="AG531" s="140" t="n"/>
      <c r="AH531" s="140" t="n"/>
      <c r="AI531" s="140" t="n"/>
      <c r="AJ531" s="140" t="n"/>
    </row>
    <row r="532" ht="15.75" customHeight="1" s="185">
      <c r="AG532" s="140" t="n"/>
      <c r="AH532" s="140" t="n"/>
      <c r="AI532" s="140" t="n"/>
      <c r="AJ532" s="140" t="n"/>
    </row>
    <row r="533" ht="15.75" customHeight="1" s="185">
      <c r="AG533" s="140" t="n"/>
      <c r="AH533" s="140" t="n"/>
      <c r="AI533" s="140" t="n"/>
      <c r="AJ533" s="140" t="n"/>
    </row>
    <row r="534" ht="15.75" customHeight="1" s="185">
      <c r="AG534" s="140" t="n"/>
      <c r="AH534" s="140" t="n"/>
      <c r="AI534" s="140" t="n"/>
      <c r="AJ534" s="140" t="n"/>
    </row>
    <row r="535" ht="15.75" customHeight="1" s="185">
      <c r="AG535" s="140" t="n"/>
      <c r="AH535" s="140" t="n"/>
      <c r="AI535" s="140" t="n"/>
      <c r="AJ535" s="140" t="n"/>
    </row>
    <row r="536" ht="15.75" customHeight="1" s="185">
      <c r="AG536" s="140" t="n"/>
      <c r="AH536" s="140" t="n"/>
      <c r="AI536" s="140" t="n"/>
      <c r="AJ536" s="140" t="n"/>
    </row>
    <row r="537" ht="15.75" customHeight="1" s="185">
      <c r="AG537" s="140" t="n"/>
      <c r="AH537" s="140" t="n"/>
      <c r="AI537" s="140" t="n"/>
      <c r="AJ537" s="140" t="n"/>
    </row>
    <row r="538" ht="15.75" customHeight="1" s="185">
      <c r="AG538" s="140" t="n"/>
      <c r="AH538" s="140" t="n"/>
      <c r="AI538" s="140" t="n"/>
      <c r="AJ538" s="140" t="n"/>
    </row>
    <row r="539" ht="15.75" customHeight="1" s="185">
      <c r="AG539" s="140" t="n"/>
      <c r="AH539" s="140" t="n"/>
      <c r="AI539" s="140" t="n"/>
      <c r="AJ539" s="140" t="n"/>
    </row>
    <row r="540" ht="15.75" customHeight="1" s="185">
      <c r="AG540" s="140" t="n"/>
      <c r="AH540" s="140" t="n"/>
      <c r="AI540" s="140" t="n"/>
      <c r="AJ540" s="140" t="n"/>
    </row>
    <row r="541" ht="15.75" customHeight="1" s="185">
      <c r="AG541" s="140" t="n"/>
      <c r="AH541" s="140" t="n"/>
      <c r="AI541" s="140" t="n"/>
      <c r="AJ541" s="140" t="n"/>
    </row>
    <row r="542" ht="15.75" customHeight="1" s="185">
      <c r="AG542" s="140" t="n"/>
      <c r="AH542" s="140" t="n"/>
      <c r="AI542" s="140" t="n"/>
      <c r="AJ542" s="140" t="n"/>
    </row>
    <row r="543" ht="15.75" customHeight="1" s="185">
      <c r="AG543" s="140" t="n"/>
      <c r="AH543" s="140" t="n"/>
      <c r="AI543" s="140" t="n"/>
      <c r="AJ543" s="140" t="n"/>
    </row>
    <row r="544" ht="15.75" customHeight="1" s="185">
      <c r="AG544" s="140" t="n"/>
      <c r="AH544" s="140" t="n"/>
      <c r="AI544" s="140" t="n"/>
      <c r="AJ544" s="140" t="n"/>
    </row>
    <row r="545" ht="15.75" customHeight="1" s="185">
      <c r="AG545" s="140" t="n"/>
      <c r="AH545" s="140" t="n"/>
      <c r="AI545" s="140" t="n"/>
      <c r="AJ545" s="140" t="n"/>
    </row>
    <row r="546" ht="15.75" customHeight="1" s="185">
      <c r="AG546" s="140" t="n"/>
      <c r="AH546" s="140" t="n"/>
      <c r="AI546" s="140" t="n"/>
      <c r="AJ546" s="140" t="n"/>
    </row>
    <row r="547" ht="15.75" customHeight="1" s="185">
      <c r="AG547" s="140" t="n"/>
      <c r="AH547" s="140" t="n"/>
      <c r="AI547" s="140" t="n"/>
      <c r="AJ547" s="140" t="n"/>
    </row>
    <row r="548" ht="15.75" customHeight="1" s="185">
      <c r="AG548" s="140" t="n"/>
      <c r="AH548" s="140" t="n"/>
      <c r="AI548" s="140" t="n"/>
      <c r="AJ548" s="140" t="n"/>
    </row>
    <row r="549" ht="15.75" customHeight="1" s="185">
      <c r="AG549" s="140" t="n"/>
      <c r="AH549" s="140" t="n"/>
      <c r="AI549" s="140" t="n"/>
      <c r="AJ549" s="140" t="n"/>
    </row>
    <row r="550" ht="15.75" customHeight="1" s="185">
      <c r="AG550" s="140" t="n"/>
      <c r="AH550" s="140" t="n"/>
      <c r="AI550" s="140" t="n"/>
      <c r="AJ550" s="140" t="n"/>
    </row>
    <row r="551" ht="15.75" customHeight="1" s="185">
      <c r="AG551" s="140" t="n"/>
      <c r="AH551" s="140" t="n"/>
      <c r="AI551" s="140" t="n"/>
      <c r="AJ551" s="140" t="n"/>
    </row>
    <row r="552" ht="15.75" customHeight="1" s="185">
      <c r="AG552" s="140" t="n"/>
      <c r="AH552" s="140" t="n"/>
      <c r="AI552" s="140" t="n"/>
      <c r="AJ552" s="140" t="n"/>
    </row>
    <row r="553" ht="15.75" customHeight="1" s="185">
      <c r="AG553" s="140" t="n"/>
      <c r="AH553" s="140" t="n"/>
      <c r="AI553" s="140" t="n"/>
      <c r="AJ553" s="140" t="n"/>
    </row>
    <row r="554" ht="15.75" customHeight="1" s="185">
      <c r="AG554" s="140" t="n"/>
      <c r="AH554" s="140" t="n"/>
      <c r="AI554" s="140" t="n"/>
      <c r="AJ554" s="140" t="n"/>
    </row>
    <row r="555" ht="15.75" customHeight="1" s="185">
      <c r="AG555" s="140" t="n"/>
      <c r="AH555" s="140" t="n"/>
      <c r="AI555" s="140" t="n"/>
      <c r="AJ555" s="140" t="n"/>
    </row>
    <row r="556" ht="15.75" customHeight="1" s="185">
      <c r="AG556" s="140" t="n"/>
      <c r="AH556" s="140" t="n"/>
      <c r="AI556" s="140" t="n"/>
      <c r="AJ556" s="140" t="n"/>
    </row>
    <row r="557" ht="15.75" customHeight="1" s="185">
      <c r="AG557" s="140" t="n"/>
      <c r="AH557" s="140" t="n"/>
      <c r="AI557" s="140" t="n"/>
      <c r="AJ557" s="140" t="n"/>
    </row>
    <row r="558" ht="15.75" customHeight="1" s="185">
      <c r="AG558" s="140" t="n"/>
      <c r="AH558" s="140" t="n"/>
      <c r="AI558" s="140" t="n"/>
      <c r="AJ558" s="140" t="n"/>
    </row>
    <row r="559" ht="15.75" customHeight="1" s="185">
      <c r="AG559" s="140" t="n"/>
      <c r="AH559" s="140" t="n"/>
      <c r="AI559" s="140" t="n"/>
      <c r="AJ559" s="140" t="n"/>
    </row>
    <row r="560" ht="15.75" customHeight="1" s="185">
      <c r="AG560" s="140" t="n"/>
      <c r="AH560" s="140" t="n"/>
      <c r="AI560" s="140" t="n"/>
      <c r="AJ560" s="140" t="n"/>
    </row>
    <row r="561" ht="15.75" customHeight="1" s="185">
      <c r="AG561" s="140" t="n"/>
      <c r="AH561" s="140" t="n"/>
      <c r="AI561" s="140" t="n"/>
      <c r="AJ561" s="140" t="n"/>
    </row>
    <row r="562" ht="15.75" customHeight="1" s="185">
      <c r="AG562" s="140" t="n"/>
      <c r="AH562" s="140" t="n"/>
      <c r="AI562" s="140" t="n"/>
      <c r="AJ562" s="140" t="n"/>
    </row>
    <row r="563" ht="15.75" customHeight="1" s="185">
      <c r="AG563" s="140" t="n"/>
      <c r="AH563" s="140" t="n"/>
      <c r="AI563" s="140" t="n"/>
      <c r="AJ563" s="140" t="n"/>
    </row>
    <row r="564" ht="15.75" customHeight="1" s="185">
      <c r="AG564" s="140" t="n"/>
      <c r="AH564" s="140" t="n"/>
      <c r="AI564" s="140" t="n"/>
      <c r="AJ564" s="140" t="n"/>
    </row>
    <row r="565" ht="15.75" customHeight="1" s="185">
      <c r="AG565" s="140" t="n"/>
      <c r="AH565" s="140" t="n"/>
      <c r="AI565" s="140" t="n"/>
      <c r="AJ565" s="140" t="n"/>
    </row>
    <row r="566" ht="15.75" customHeight="1" s="185">
      <c r="AG566" s="140" t="n"/>
      <c r="AH566" s="140" t="n"/>
      <c r="AI566" s="140" t="n"/>
      <c r="AJ566" s="140" t="n"/>
    </row>
    <row r="567" ht="15.75" customHeight="1" s="185">
      <c r="AG567" s="140" t="n"/>
      <c r="AH567" s="140" t="n"/>
      <c r="AI567" s="140" t="n"/>
      <c r="AJ567" s="140" t="n"/>
    </row>
    <row r="568" ht="15.75" customHeight="1" s="185">
      <c r="AG568" s="140" t="n"/>
      <c r="AH568" s="140" t="n"/>
      <c r="AI568" s="140" t="n"/>
      <c r="AJ568" s="140" t="n"/>
    </row>
    <row r="569" ht="15.75" customHeight="1" s="185">
      <c r="AG569" s="140" t="n"/>
      <c r="AH569" s="140" t="n"/>
      <c r="AI569" s="140" t="n"/>
      <c r="AJ569" s="140" t="n"/>
    </row>
    <row r="570" ht="15.75" customHeight="1" s="185">
      <c r="AG570" s="140" t="n"/>
      <c r="AH570" s="140" t="n"/>
      <c r="AI570" s="140" t="n"/>
      <c r="AJ570" s="140" t="n"/>
    </row>
    <row r="571" ht="15.75" customHeight="1" s="185">
      <c r="AG571" s="140" t="n"/>
      <c r="AH571" s="140" t="n"/>
      <c r="AI571" s="140" t="n"/>
      <c r="AJ571" s="140" t="n"/>
    </row>
    <row r="572" ht="15.75" customHeight="1" s="185">
      <c r="AG572" s="140" t="n"/>
      <c r="AH572" s="140" t="n"/>
      <c r="AI572" s="140" t="n"/>
      <c r="AJ572" s="140" t="n"/>
    </row>
    <row r="573" ht="15.75" customHeight="1" s="185">
      <c r="AG573" s="140" t="n"/>
      <c r="AH573" s="140" t="n"/>
      <c r="AI573" s="140" t="n"/>
      <c r="AJ573" s="140" t="n"/>
    </row>
    <row r="574" ht="15.75" customHeight="1" s="185">
      <c r="AG574" s="140" t="n"/>
      <c r="AH574" s="140" t="n"/>
      <c r="AI574" s="140" t="n"/>
      <c r="AJ574" s="140" t="n"/>
    </row>
    <row r="575" ht="15.75" customHeight="1" s="185">
      <c r="AG575" s="140" t="n"/>
      <c r="AH575" s="140" t="n"/>
      <c r="AI575" s="140" t="n"/>
      <c r="AJ575" s="140" t="n"/>
    </row>
    <row r="576" ht="15.75" customHeight="1" s="185">
      <c r="AG576" s="140" t="n"/>
      <c r="AH576" s="140" t="n"/>
      <c r="AI576" s="140" t="n"/>
      <c r="AJ576" s="140" t="n"/>
    </row>
    <row r="577" ht="15.75" customHeight="1" s="185">
      <c r="AG577" s="140" t="n"/>
      <c r="AH577" s="140" t="n"/>
      <c r="AI577" s="140" t="n"/>
      <c r="AJ577" s="140" t="n"/>
    </row>
    <row r="578" ht="15.75" customHeight="1" s="185">
      <c r="AG578" s="140" t="n"/>
      <c r="AH578" s="140" t="n"/>
      <c r="AI578" s="140" t="n"/>
      <c r="AJ578" s="140" t="n"/>
    </row>
    <row r="579" ht="15.75" customHeight="1" s="185">
      <c r="AG579" s="140" t="n"/>
      <c r="AH579" s="140" t="n"/>
      <c r="AI579" s="140" t="n"/>
      <c r="AJ579" s="140" t="n"/>
    </row>
    <row r="580" ht="15.75" customHeight="1" s="185">
      <c r="AG580" s="140" t="n"/>
      <c r="AH580" s="140" t="n"/>
      <c r="AI580" s="140" t="n"/>
      <c r="AJ580" s="140" t="n"/>
    </row>
    <row r="581" ht="15.75" customHeight="1" s="185">
      <c r="AG581" s="140" t="n"/>
      <c r="AH581" s="140" t="n"/>
      <c r="AI581" s="140" t="n"/>
      <c r="AJ581" s="140" t="n"/>
    </row>
    <row r="582" ht="15.75" customHeight="1" s="185">
      <c r="AG582" s="140" t="n"/>
      <c r="AH582" s="140" t="n"/>
      <c r="AI582" s="140" t="n"/>
      <c r="AJ582" s="140" t="n"/>
    </row>
    <row r="583" ht="15.75" customHeight="1" s="185">
      <c r="AG583" s="140" t="n"/>
      <c r="AH583" s="140" t="n"/>
      <c r="AI583" s="140" t="n"/>
      <c r="AJ583" s="140" t="n"/>
    </row>
    <row r="584" ht="15.75" customHeight="1" s="185">
      <c r="AG584" s="140" t="n"/>
      <c r="AH584" s="140" t="n"/>
      <c r="AI584" s="140" t="n"/>
      <c r="AJ584" s="140" t="n"/>
    </row>
    <row r="585" ht="15.75" customHeight="1" s="185">
      <c r="AG585" s="140" t="n"/>
      <c r="AH585" s="140" t="n"/>
      <c r="AI585" s="140" t="n"/>
      <c r="AJ585" s="140" t="n"/>
    </row>
    <row r="586" ht="15.75" customHeight="1" s="185">
      <c r="AG586" s="140" t="n"/>
      <c r="AH586" s="140" t="n"/>
      <c r="AI586" s="140" t="n"/>
      <c r="AJ586" s="140" t="n"/>
    </row>
    <row r="587" ht="15.75" customHeight="1" s="185">
      <c r="AG587" s="140" t="n"/>
      <c r="AH587" s="140" t="n"/>
      <c r="AI587" s="140" t="n"/>
      <c r="AJ587" s="140" t="n"/>
    </row>
    <row r="588" ht="15.75" customHeight="1" s="185">
      <c r="AG588" s="140" t="n"/>
      <c r="AH588" s="140" t="n"/>
      <c r="AI588" s="140" t="n"/>
      <c r="AJ588" s="140" t="n"/>
    </row>
    <row r="589" ht="15.75" customHeight="1" s="185">
      <c r="AG589" s="140" t="n"/>
      <c r="AH589" s="140" t="n"/>
      <c r="AI589" s="140" t="n"/>
      <c r="AJ589" s="140" t="n"/>
    </row>
    <row r="590" ht="15.75" customHeight="1" s="185">
      <c r="AG590" s="140" t="n"/>
      <c r="AH590" s="140" t="n"/>
      <c r="AI590" s="140" t="n"/>
      <c r="AJ590" s="140" t="n"/>
    </row>
    <row r="591" ht="15.75" customHeight="1" s="185">
      <c r="AG591" s="140" t="n"/>
      <c r="AH591" s="140" t="n"/>
      <c r="AI591" s="140" t="n"/>
      <c r="AJ591" s="140" t="n"/>
    </row>
    <row r="592" ht="15.75" customHeight="1" s="185">
      <c r="AG592" s="140" t="n"/>
      <c r="AH592" s="140" t="n"/>
      <c r="AI592" s="140" t="n"/>
      <c r="AJ592" s="140" t="n"/>
    </row>
    <row r="593" ht="15.75" customHeight="1" s="185">
      <c r="AG593" s="140" t="n"/>
      <c r="AH593" s="140" t="n"/>
      <c r="AI593" s="140" t="n"/>
      <c r="AJ593" s="140" t="n"/>
    </row>
    <row r="594" ht="15.75" customHeight="1" s="185">
      <c r="AG594" s="140" t="n"/>
      <c r="AH594" s="140" t="n"/>
      <c r="AI594" s="140" t="n"/>
      <c r="AJ594" s="140" t="n"/>
    </row>
    <row r="595" ht="15.75" customHeight="1" s="185">
      <c r="AG595" s="140" t="n"/>
      <c r="AH595" s="140" t="n"/>
      <c r="AI595" s="140" t="n"/>
      <c r="AJ595" s="140" t="n"/>
    </row>
    <row r="596" ht="15.75" customHeight="1" s="185">
      <c r="AG596" s="140" t="n"/>
      <c r="AH596" s="140" t="n"/>
      <c r="AI596" s="140" t="n"/>
      <c r="AJ596" s="140" t="n"/>
    </row>
    <row r="597" ht="15.75" customHeight="1" s="185">
      <c r="AG597" s="140" t="n"/>
      <c r="AH597" s="140" t="n"/>
      <c r="AI597" s="140" t="n"/>
      <c r="AJ597" s="140" t="n"/>
    </row>
    <row r="598" ht="15.75" customHeight="1" s="185">
      <c r="AG598" s="140" t="n"/>
      <c r="AH598" s="140" t="n"/>
      <c r="AI598" s="140" t="n"/>
      <c r="AJ598" s="140" t="n"/>
    </row>
    <row r="599" ht="15.75" customHeight="1" s="185">
      <c r="AG599" s="140" t="n"/>
      <c r="AH599" s="140" t="n"/>
      <c r="AI599" s="140" t="n"/>
      <c r="AJ599" s="140" t="n"/>
    </row>
    <row r="600" ht="15.75" customHeight="1" s="185">
      <c r="AG600" s="140" t="n"/>
      <c r="AH600" s="140" t="n"/>
      <c r="AI600" s="140" t="n"/>
      <c r="AJ600" s="140" t="n"/>
    </row>
    <row r="601" ht="15.75" customHeight="1" s="185">
      <c r="AG601" s="140" t="n"/>
      <c r="AH601" s="140" t="n"/>
      <c r="AI601" s="140" t="n"/>
      <c r="AJ601" s="140" t="n"/>
    </row>
    <row r="602" ht="15.75" customHeight="1" s="185">
      <c r="AG602" s="140" t="n"/>
      <c r="AH602" s="140" t="n"/>
      <c r="AI602" s="140" t="n"/>
      <c r="AJ602" s="140" t="n"/>
    </row>
    <row r="603" ht="15.75" customHeight="1" s="185">
      <c r="AG603" s="140" t="n"/>
      <c r="AH603" s="140" t="n"/>
      <c r="AI603" s="140" t="n"/>
      <c r="AJ603" s="140" t="n"/>
    </row>
    <row r="604" ht="15.75" customHeight="1" s="185">
      <c r="AG604" s="140" t="n"/>
      <c r="AH604" s="140" t="n"/>
      <c r="AI604" s="140" t="n"/>
      <c r="AJ604" s="140" t="n"/>
    </row>
    <row r="605" ht="15.75" customHeight="1" s="185">
      <c r="AG605" s="140" t="n"/>
      <c r="AH605" s="140" t="n"/>
      <c r="AI605" s="140" t="n"/>
      <c r="AJ605" s="140" t="n"/>
    </row>
    <row r="606" ht="15.75" customHeight="1" s="185">
      <c r="AG606" s="140" t="n"/>
      <c r="AH606" s="140" t="n"/>
      <c r="AI606" s="140" t="n"/>
      <c r="AJ606" s="140" t="n"/>
    </row>
    <row r="607" ht="15.75" customHeight="1" s="185">
      <c r="AG607" s="140" t="n"/>
      <c r="AH607" s="140" t="n"/>
      <c r="AI607" s="140" t="n"/>
      <c r="AJ607" s="140" t="n"/>
    </row>
    <row r="608" ht="15.75" customHeight="1" s="185">
      <c r="AG608" s="140" t="n"/>
      <c r="AH608" s="140" t="n"/>
      <c r="AI608" s="140" t="n"/>
      <c r="AJ608" s="140" t="n"/>
    </row>
    <row r="609" ht="15.75" customHeight="1" s="185">
      <c r="AG609" s="140" t="n"/>
      <c r="AH609" s="140" t="n"/>
      <c r="AI609" s="140" t="n"/>
      <c r="AJ609" s="140" t="n"/>
    </row>
    <row r="610" ht="15.75" customHeight="1" s="185">
      <c r="AG610" s="140" t="n"/>
      <c r="AH610" s="140" t="n"/>
      <c r="AI610" s="140" t="n"/>
      <c r="AJ610" s="140" t="n"/>
    </row>
    <row r="611" ht="15.75" customHeight="1" s="185">
      <c r="AG611" s="140" t="n"/>
      <c r="AH611" s="140" t="n"/>
      <c r="AI611" s="140" t="n"/>
      <c r="AJ611" s="140" t="n"/>
    </row>
    <row r="612" ht="15.75" customHeight="1" s="185">
      <c r="AG612" s="140" t="n"/>
      <c r="AH612" s="140" t="n"/>
      <c r="AI612" s="140" t="n"/>
      <c r="AJ612" s="140" t="n"/>
    </row>
    <row r="613" ht="15.75" customHeight="1" s="185">
      <c r="AG613" s="140" t="n"/>
      <c r="AH613" s="140" t="n"/>
      <c r="AI613" s="140" t="n"/>
      <c r="AJ613" s="140" t="n"/>
    </row>
    <row r="614" ht="15.75" customHeight="1" s="185">
      <c r="AG614" s="140" t="n"/>
      <c r="AH614" s="140" t="n"/>
      <c r="AI614" s="140" t="n"/>
      <c r="AJ614" s="140" t="n"/>
    </row>
    <row r="615" ht="15.75" customHeight="1" s="185">
      <c r="AG615" s="140" t="n"/>
      <c r="AH615" s="140" t="n"/>
      <c r="AI615" s="140" t="n"/>
      <c r="AJ615" s="140" t="n"/>
    </row>
    <row r="616" ht="15.75" customHeight="1" s="185">
      <c r="AG616" s="140" t="n"/>
      <c r="AH616" s="140" t="n"/>
      <c r="AI616" s="140" t="n"/>
      <c r="AJ616" s="140" t="n"/>
    </row>
    <row r="617" ht="15.75" customHeight="1" s="185">
      <c r="AG617" s="140" t="n"/>
      <c r="AH617" s="140" t="n"/>
      <c r="AI617" s="140" t="n"/>
      <c r="AJ617" s="140" t="n"/>
    </row>
    <row r="618" ht="15.75" customHeight="1" s="185">
      <c r="AG618" s="140" t="n"/>
      <c r="AH618" s="140" t="n"/>
      <c r="AI618" s="140" t="n"/>
      <c r="AJ618" s="140" t="n"/>
    </row>
    <row r="619" ht="15.75" customHeight="1" s="185">
      <c r="AG619" s="140" t="n"/>
      <c r="AH619" s="140" t="n"/>
      <c r="AI619" s="140" t="n"/>
      <c r="AJ619" s="140" t="n"/>
    </row>
    <row r="620" ht="15.75" customHeight="1" s="185">
      <c r="AG620" s="140" t="n"/>
      <c r="AH620" s="140" t="n"/>
      <c r="AI620" s="140" t="n"/>
      <c r="AJ620" s="140" t="n"/>
    </row>
    <row r="621" ht="15.75" customHeight="1" s="185">
      <c r="AG621" s="140" t="n"/>
      <c r="AH621" s="140" t="n"/>
      <c r="AI621" s="140" t="n"/>
      <c r="AJ621" s="140" t="n"/>
    </row>
    <row r="622" ht="15.75" customHeight="1" s="185">
      <c r="AG622" s="140" t="n"/>
      <c r="AH622" s="140" t="n"/>
      <c r="AI622" s="140" t="n"/>
      <c r="AJ622" s="140" t="n"/>
    </row>
    <row r="623" ht="15.75" customHeight="1" s="185">
      <c r="AG623" s="140" t="n"/>
      <c r="AH623" s="140" t="n"/>
      <c r="AI623" s="140" t="n"/>
      <c r="AJ623" s="140" t="n"/>
    </row>
    <row r="624" ht="15.75" customHeight="1" s="185">
      <c r="AG624" s="140" t="n"/>
      <c r="AH624" s="140" t="n"/>
      <c r="AI624" s="140" t="n"/>
      <c r="AJ624" s="140" t="n"/>
    </row>
    <row r="625" ht="15.75" customHeight="1" s="185">
      <c r="AG625" s="140" t="n"/>
      <c r="AH625" s="140" t="n"/>
      <c r="AI625" s="140" t="n"/>
      <c r="AJ625" s="140" t="n"/>
    </row>
    <row r="626" ht="15.75" customHeight="1" s="185">
      <c r="AG626" s="140" t="n"/>
      <c r="AH626" s="140" t="n"/>
      <c r="AI626" s="140" t="n"/>
      <c r="AJ626" s="140" t="n"/>
    </row>
    <row r="627" ht="15.75" customHeight="1" s="185">
      <c r="AG627" s="140" t="n"/>
      <c r="AH627" s="140" t="n"/>
      <c r="AI627" s="140" t="n"/>
      <c r="AJ627" s="140" t="n"/>
    </row>
    <row r="628" ht="15.75" customHeight="1" s="185">
      <c r="AG628" s="140" t="n"/>
      <c r="AH628" s="140" t="n"/>
      <c r="AI628" s="140" t="n"/>
      <c r="AJ628" s="140" t="n"/>
    </row>
    <row r="629" ht="15.75" customHeight="1" s="185">
      <c r="AG629" s="140" t="n"/>
      <c r="AH629" s="140" t="n"/>
      <c r="AI629" s="140" t="n"/>
      <c r="AJ629" s="140" t="n"/>
    </row>
    <row r="630" ht="15.75" customHeight="1" s="185">
      <c r="AG630" s="140" t="n"/>
      <c r="AH630" s="140" t="n"/>
      <c r="AI630" s="140" t="n"/>
      <c r="AJ630" s="140" t="n"/>
    </row>
    <row r="631" ht="15.75" customHeight="1" s="185">
      <c r="AG631" s="140" t="n"/>
      <c r="AH631" s="140" t="n"/>
      <c r="AI631" s="140" t="n"/>
      <c r="AJ631" s="140" t="n"/>
    </row>
    <row r="632" ht="15.75" customHeight="1" s="185">
      <c r="AG632" s="140" t="n"/>
      <c r="AH632" s="140" t="n"/>
      <c r="AI632" s="140" t="n"/>
      <c r="AJ632" s="140" t="n"/>
    </row>
    <row r="633" ht="15.75" customHeight="1" s="185">
      <c r="AG633" s="140" t="n"/>
      <c r="AH633" s="140" t="n"/>
      <c r="AI633" s="140" t="n"/>
      <c r="AJ633" s="140" t="n"/>
    </row>
    <row r="634" ht="15.75" customHeight="1" s="185">
      <c r="AG634" s="140" t="n"/>
      <c r="AH634" s="140" t="n"/>
      <c r="AI634" s="140" t="n"/>
      <c r="AJ634" s="140" t="n"/>
    </row>
    <row r="635" ht="15.75" customHeight="1" s="185">
      <c r="AG635" s="140" t="n"/>
      <c r="AH635" s="140" t="n"/>
      <c r="AI635" s="140" t="n"/>
      <c r="AJ635" s="140" t="n"/>
    </row>
    <row r="636" ht="15.75" customHeight="1" s="185">
      <c r="AG636" s="140" t="n"/>
      <c r="AH636" s="140" t="n"/>
      <c r="AI636" s="140" t="n"/>
      <c r="AJ636" s="140" t="n"/>
    </row>
    <row r="637" ht="15.75" customHeight="1" s="185">
      <c r="AG637" s="140" t="n"/>
      <c r="AH637" s="140" t="n"/>
      <c r="AI637" s="140" t="n"/>
      <c r="AJ637" s="140" t="n"/>
    </row>
    <row r="638" ht="15.75" customHeight="1" s="185">
      <c r="AG638" s="140" t="n"/>
      <c r="AH638" s="140" t="n"/>
      <c r="AI638" s="140" t="n"/>
      <c r="AJ638" s="140" t="n"/>
    </row>
    <row r="639" ht="15.75" customHeight="1" s="185">
      <c r="AG639" s="140" t="n"/>
      <c r="AH639" s="140" t="n"/>
      <c r="AI639" s="140" t="n"/>
      <c r="AJ639" s="140" t="n"/>
    </row>
    <row r="640" ht="15.75" customHeight="1" s="185">
      <c r="AG640" s="140" t="n"/>
      <c r="AH640" s="140" t="n"/>
      <c r="AI640" s="140" t="n"/>
      <c r="AJ640" s="140" t="n"/>
    </row>
    <row r="641" ht="15.75" customHeight="1" s="185">
      <c r="AG641" s="140" t="n"/>
      <c r="AH641" s="140" t="n"/>
      <c r="AI641" s="140" t="n"/>
      <c r="AJ641" s="140" t="n"/>
    </row>
    <row r="642" ht="15.75" customHeight="1" s="185">
      <c r="AG642" s="140" t="n"/>
      <c r="AH642" s="140" t="n"/>
      <c r="AI642" s="140" t="n"/>
      <c r="AJ642" s="140" t="n"/>
    </row>
    <row r="643" ht="15.75" customHeight="1" s="185">
      <c r="AG643" s="140" t="n"/>
      <c r="AH643" s="140" t="n"/>
      <c r="AI643" s="140" t="n"/>
      <c r="AJ643" s="140" t="n"/>
    </row>
    <row r="644" ht="15.75" customHeight="1" s="185">
      <c r="AG644" s="140" t="n"/>
      <c r="AH644" s="140" t="n"/>
      <c r="AI644" s="140" t="n"/>
      <c r="AJ644" s="140" t="n"/>
    </row>
    <row r="645" ht="15.75" customHeight="1" s="185">
      <c r="AG645" s="140" t="n"/>
      <c r="AH645" s="140" t="n"/>
      <c r="AI645" s="140" t="n"/>
      <c r="AJ645" s="140" t="n"/>
    </row>
    <row r="646" ht="15.75" customHeight="1" s="185">
      <c r="AG646" s="140" t="n"/>
      <c r="AH646" s="140" t="n"/>
      <c r="AI646" s="140" t="n"/>
      <c r="AJ646" s="140" t="n"/>
    </row>
    <row r="647" ht="15.75" customHeight="1" s="185">
      <c r="AG647" s="140" t="n"/>
      <c r="AH647" s="140" t="n"/>
      <c r="AI647" s="140" t="n"/>
      <c r="AJ647" s="140" t="n"/>
    </row>
    <row r="648" ht="15.75" customHeight="1" s="185">
      <c r="AG648" s="140" t="n"/>
      <c r="AH648" s="140" t="n"/>
      <c r="AI648" s="140" t="n"/>
      <c r="AJ648" s="140" t="n"/>
    </row>
    <row r="649" ht="15.75" customHeight="1" s="185">
      <c r="AG649" s="140" t="n"/>
      <c r="AH649" s="140" t="n"/>
      <c r="AI649" s="140" t="n"/>
      <c r="AJ649" s="140" t="n"/>
    </row>
  </sheetData>
  <autoFilter ref="A1:AL467"/>
  <mergeCells count="1">
    <mergeCell ref="P374:P377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85" min="1" max="1"/>
    <col width="23" customWidth="1" style="185" min="2" max="2"/>
    <col width="14.5546875" customWidth="1" style="185" min="3" max="3"/>
    <col width="15.71875" customWidth="1" style="185" min="4" max="4"/>
    <col width="27" customWidth="1" style="185" min="5" max="5"/>
    <col width="19" customWidth="1" style="185" min="6" max="6"/>
    <col width="25.94140625" bestFit="1" customWidth="1" style="185" min="7" max="7"/>
  </cols>
  <sheetData>
    <row r="1" ht="12.75" customHeight="1" s="185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85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85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85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85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85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85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85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85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85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85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85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85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85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85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85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85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85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85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85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85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85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85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85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85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85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85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85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85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85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85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85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85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85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85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85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85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85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85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85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85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85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85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85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85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85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85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85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85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85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85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85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85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85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85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85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85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85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85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85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85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85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85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85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85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85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85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85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85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85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85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85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85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85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85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85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85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85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85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85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85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85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85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85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85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85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85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85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85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85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85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85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85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85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85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85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85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85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85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85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85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85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85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85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85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85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85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85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85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85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85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85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85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85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85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85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85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85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85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85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85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85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85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85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85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85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85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85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85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85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85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85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85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85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85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85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85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85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85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85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85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85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85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85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85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85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85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85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85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85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85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85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85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85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85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85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85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85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85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85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85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85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85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85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85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85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85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85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85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85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85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85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85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85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85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85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85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85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85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85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85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85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85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85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85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85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85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85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85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85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85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85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85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85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85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85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85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85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85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85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85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85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85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85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85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85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85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85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85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85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85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85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85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85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85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85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85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85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85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85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85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85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85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85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85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85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85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85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85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85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85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85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85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85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85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85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85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85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85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85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85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85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85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85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85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85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85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85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85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85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85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85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85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85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85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85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85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85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85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85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85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85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85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85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85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85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85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85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85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85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85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85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85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85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85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85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85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85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85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85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85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85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85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85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85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85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85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85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85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85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85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85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85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85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85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85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85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85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85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85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85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85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85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85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85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85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85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85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85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85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85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85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85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85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85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85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85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85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85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85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85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85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85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85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85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85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85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85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85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85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85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85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85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85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85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85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85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85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85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85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85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85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85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85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85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85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85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85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85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85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85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85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85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85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85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85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85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85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85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85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85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85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85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85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85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85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85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85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85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85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85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85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85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85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85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85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85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85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85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85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85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85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85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85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85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85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85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85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85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85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85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85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85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85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85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85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85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85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85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85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85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85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85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85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85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85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85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85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85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85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85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85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85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85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85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85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85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85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85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85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85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85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85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85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85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85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85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85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85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85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85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85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85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85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85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85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85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85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85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85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85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85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85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85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85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85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85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85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85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85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85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85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85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85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85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85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85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85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85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85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85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85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85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85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85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85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85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85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85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85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85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85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85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85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85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85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85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85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85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85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85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85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85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85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85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85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85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85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85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85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85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85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85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85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85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85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85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85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85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85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85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85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85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85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85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85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85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85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85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85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85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85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85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85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85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85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85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85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85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85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85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85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85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85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85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85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85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85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85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85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85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85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85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85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85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85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85"/>
    <row r="538" ht="12.75" customHeight="1" s="185"/>
    <row r="539" ht="12.75" customHeight="1" s="185"/>
    <row r="540" ht="12.75" customHeight="1" s="185"/>
    <row r="541" ht="12.75" customHeight="1" s="185"/>
    <row r="542" ht="12.75" customHeight="1" s="185"/>
    <row r="543" ht="12.75" customHeight="1" s="185"/>
    <row r="544" ht="12.75" customHeight="1" s="185"/>
    <row r="545" ht="12.75" customHeight="1" s="185"/>
    <row r="546" ht="12.75" customHeight="1" s="185"/>
    <row r="547" ht="12.75" customHeight="1" s="185"/>
    <row r="548" ht="12.75" customHeight="1" s="185"/>
    <row r="549" ht="12.75" customHeight="1" s="185"/>
    <row r="550" ht="12.75" customHeight="1" s="185"/>
    <row r="551" ht="12.75" customHeight="1" s="185"/>
    <row r="552" ht="12.75" customHeight="1" s="185"/>
    <row r="553" ht="12.75" customHeight="1" s="185"/>
    <row r="554" ht="12.75" customHeight="1" s="185"/>
    <row r="555" ht="12.75" customHeight="1" s="185"/>
    <row r="556" ht="12.75" customHeight="1" s="185"/>
    <row r="557" ht="12.75" customHeight="1" s="185"/>
    <row r="558" ht="12.75" customHeight="1" s="185"/>
    <row r="559" ht="12.75" customHeight="1" s="185"/>
    <row r="560" ht="12.75" customHeight="1" s="185"/>
    <row r="561" ht="12.75" customHeight="1" s="185"/>
    <row r="562" ht="12.75" customHeight="1" s="185"/>
    <row r="563" ht="12.75" customHeight="1" s="185"/>
    <row r="564" ht="12.75" customHeight="1" s="185"/>
    <row r="565" ht="12.75" customHeight="1" s="185"/>
    <row r="566" ht="12.75" customHeight="1" s="185"/>
    <row r="567" ht="12.75" customHeight="1" s="185"/>
    <row r="568" ht="12.75" customHeight="1" s="185"/>
    <row r="569" ht="12.75" customHeight="1" s="185"/>
    <row r="570" ht="12.75" customHeight="1" s="185"/>
    <row r="571" ht="12.75" customHeight="1" s="185"/>
    <row r="572" ht="12.75" customHeight="1" s="185"/>
    <row r="573" ht="12.75" customHeight="1" s="185"/>
    <row r="574" ht="12.75" customHeight="1" s="185"/>
    <row r="575" ht="12.75" customHeight="1" s="185"/>
    <row r="576" ht="12.75" customHeight="1" s="185"/>
    <row r="577" ht="12.75" customHeight="1" s="185"/>
    <row r="578" ht="12.75" customHeight="1" s="185"/>
    <row r="579" ht="12.75" customHeight="1" s="185"/>
    <row r="580" ht="12.75" customHeight="1" s="185"/>
    <row r="581" ht="12.75" customHeight="1" s="185"/>
    <row r="582" ht="12.75" customHeight="1" s="185"/>
    <row r="583" ht="12.75" customHeight="1" s="185"/>
    <row r="584" ht="12.75" customHeight="1" s="185"/>
    <row r="585" ht="12.75" customHeight="1" s="185"/>
    <row r="586" ht="12.75" customHeight="1" s="185"/>
    <row r="587" ht="12.75" customHeight="1" s="185"/>
    <row r="588" ht="12.75" customHeight="1" s="185"/>
    <row r="589" ht="12.75" customHeight="1" s="185"/>
    <row r="590" ht="12.75" customHeight="1" s="185"/>
    <row r="591" ht="12.75" customHeight="1" s="185"/>
    <row r="592" ht="12.75" customHeight="1" s="185"/>
    <row r="593" ht="12.75" customHeight="1" s="185"/>
    <row r="594" ht="12.75" customHeight="1" s="185"/>
    <row r="595" ht="12.75" customHeight="1" s="185"/>
    <row r="596" ht="12.75" customHeight="1" s="185"/>
    <row r="597" ht="12.75" customHeight="1" s="185"/>
    <row r="598" ht="12.75" customHeight="1" s="185"/>
    <row r="599" ht="12.75" customHeight="1" s="185"/>
    <row r="600" ht="12.75" customHeight="1" s="185"/>
    <row r="601" ht="12.75" customHeight="1" s="185"/>
    <row r="602" ht="12.75" customHeight="1" s="185"/>
    <row r="603" ht="12.75" customHeight="1" s="185"/>
    <row r="604" ht="12.75" customHeight="1" s="185"/>
    <row r="605" ht="12.75" customHeight="1" s="185"/>
    <row r="606" ht="12.75" customHeight="1" s="185"/>
    <row r="607" ht="12.75" customHeight="1" s="185"/>
    <row r="608" ht="12.75" customHeight="1" s="185"/>
    <row r="609" ht="12.75" customHeight="1" s="185"/>
    <row r="610" ht="12.75" customHeight="1" s="185"/>
    <row r="611" ht="12.75" customHeight="1" s="185"/>
    <row r="612" ht="12.75" customHeight="1" s="185"/>
    <row r="613" ht="12.75" customHeight="1" s="185"/>
    <row r="614" ht="12.75" customHeight="1" s="185"/>
    <row r="615" ht="12.75" customHeight="1" s="185"/>
    <row r="616" ht="12.75" customHeight="1" s="185"/>
    <row r="617" ht="12.75" customHeight="1" s="185"/>
    <row r="618" ht="12.75" customHeight="1" s="185"/>
    <row r="619" ht="12.75" customHeight="1" s="185"/>
    <row r="620" ht="12.75" customHeight="1" s="185"/>
    <row r="621" ht="12.75" customHeight="1" s="185"/>
    <row r="622" ht="12.75" customHeight="1" s="185"/>
    <row r="623" ht="12.75" customHeight="1" s="185"/>
    <row r="624" ht="12.75" customHeight="1" s="185"/>
    <row r="625" ht="12.75" customHeight="1" s="185"/>
    <row r="626" ht="12.75" customHeight="1" s="185"/>
    <row r="627" ht="12.75" customHeight="1" s="185"/>
    <row r="628" ht="12.75" customHeight="1" s="185"/>
    <row r="629" ht="12.75" customHeight="1" s="185"/>
    <row r="630" ht="12.75" customHeight="1" s="185"/>
    <row r="631" ht="12.75" customHeight="1" s="185"/>
    <row r="632" ht="12.75" customHeight="1" s="185"/>
    <row r="633" ht="12.75" customHeight="1" s="185"/>
    <row r="634" ht="12.75" customHeight="1" s="185"/>
    <row r="635" ht="12.75" customHeight="1" s="185"/>
    <row r="636" ht="12.75" customHeight="1" s="185"/>
    <row r="637" ht="12.75" customHeight="1" s="185"/>
    <row r="638" ht="12.75" customHeight="1" s="185"/>
    <row r="639" ht="12.75" customHeight="1" s="185"/>
    <row r="640" ht="12.75" customHeight="1" s="185"/>
    <row r="641" ht="12.75" customHeight="1" s="185"/>
    <row r="642" ht="12.75" customHeight="1" s="185"/>
    <row r="643" ht="12.75" customHeight="1" s="185"/>
    <row r="644" ht="12.75" customHeight="1" s="185"/>
    <row r="645" ht="12.75" customHeight="1" s="185"/>
    <row r="646" ht="12.75" customHeight="1" s="185"/>
    <row r="647" ht="12.75" customHeight="1" s="185"/>
    <row r="648" ht="12.75" customHeight="1" s="185"/>
    <row r="649" ht="12.75" customHeight="1" s="185"/>
    <row r="650" ht="12.75" customHeight="1" s="185"/>
    <row r="651" ht="12.75" customHeight="1" s="185"/>
    <row r="652" ht="12.75" customHeight="1" s="185"/>
    <row r="653" ht="12.75" customHeight="1" s="185"/>
    <row r="654" ht="12.75" customHeight="1" s="185"/>
    <row r="655" ht="12.75" customHeight="1" s="185"/>
    <row r="656" ht="12.75" customHeight="1" s="185"/>
    <row r="657" ht="12.75" customHeight="1" s="185"/>
    <row r="658" ht="12.75" customHeight="1" s="185"/>
    <row r="659" ht="12.75" customHeight="1" s="185"/>
    <row r="660" ht="12.75" customHeight="1" s="185"/>
    <row r="661" ht="12.75" customHeight="1" s="185"/>
    <row r="662" ht="12.75" customHeight="1" s="185"/>
    <row r="663" ht="12.75" customHeight="1" s="185"/>
    <row r="664" ht="12.75" customHeight="1" s="185"/>
    <row r="665" ht="12.75" customHeight="1" s="185"/>
    <row r="666" ht="12.75" customHeight="1" s="185"/>
    <row r="667" ht="12.75" customHeight="1" s="185"/>
    <row r="668" ht="12.75" customHeight="1" s="185"/>
    <row r="669" ht="12.75" customHeight="1" s="185"/>
    <row r="670" ht="12.75" customHeight="1" s="185"/>
    <row r="671" ht="12.75" customHeight="1" s="185"/>
    <row r="672" ht="12.75" customHeight="1" s="185"/>
    <row r="673" ht="12.75" customHeight="1" s="185"/>
    <row r="674" ht="12.75" customHeight="1" s="185"/>
    <row r="675" ht="12.75" customHeight="1" s="185"/>
    <row r="676" ht="12.75" customHeight="1" s="185"/>
    <row r="677" ht="12.75" customHeight="1" s="185"/>
    <row r="678" ht="12.75" customHeight="1" s="185"/>
    <row r="679" ht="12.75" customHeight="1" s="185"/>
    <row r="680" ht="12.75" customHeight="1" s="185"/>
    <row r="681" ht="12.75" customHeight="1" s="185"/>
    <row r="682" ht="12.75" customHeight="1" s="185"/>
    <row r="683" ht="12.75" customHeight="1" s="185"/>
    <row r="684" ht="12.75" customHeight="1" s="185"/>
    <row r="685" ht="12.75" customHeight="1" s="185"/>
    <row r="686" ht="12.75" customHeight="1" s="185"/>
    <row r="687" ht="12.75" customHeight="1" s="185"/>
    <row r="688" ht="12.75" customHeight="1" s="185"/>
    <row r="689" ht="12.75" customHeight="1" s="185"/>
    <row r="690" ht="12.75" customHeight="1" s="185"/>
    <row r="691" ht="12.75" customHeight="1" s="185"/>
    <row r="692" ht="12.75" customHeight="1" s="185"/>
    <row r="693" ht="12.75" customHeight="1" s="185"/>
    <row r="694" ht="12.75" customHeight="1" s="185"/>
    <row r="695" ht="12.75" customHeight="1" s="185"/>
    <row r="696" ht="12.75" customHeight="1" s="185"/>
    <row r="697" ht="12.75" customHeight="1" s="185"/>
    <row r="698" ht="12.75" customHeight="1" s="185"/>
    <row r="699" ht="12.75" customHeight="1" s="185"/>
    <row r="700" ht="12.75" customHeight="1" s="185"/>
    <row r="701" ht="12.75" customHeight="1" s="185"/>
    <row r="702" ht="12.75" customHeight="1" s="185"/>
    <row r="703" ht="12.75" customHeight="1" s="185"/>
    <row r="704" ht="12.75" customHeight="1" s="185"/>
    <row r="705" ht="12.75" customHeight="1" s="185"/>
    <row r="706" ht="12.75" customHeight="1" s="185"/>
    <row r="707" ht="12.75" customHeight="1" s="185"/>
    <row r="708" ht="12.75" customHeight="1" s="185"/>
    <row r="709" ht="12.75" customHeight="1" s="185"/>
    <row r="710" ht="12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85" min="1" max="1"/>
    <col width="42.1640625" customWidth="1" style="185" min="2" max="2"/>
    <col width="14.44140625" customWidth="1" style="185" min="3" max="3"/>
    <col width="8.27734375" customWidth="1" style="185" min="4" max="4"/>
    <col width="8.71875" customWidth="1" style="185" min="5" max="6"/>
  </cols>
  <sheetData>
    <row r="1" ht="12.75" customHeight="1" s="185">
      <c r="A1" s="130" t="n"/>
      <c r="B1" s="143" t="n"/>
      <c r="D1" s="143" t="n"/>
    </row>
    <row r="2" ht="12.75" customHeight="1" s="185">
      <c r="A2" s="130" t="n"/>
      <c r="B2" s="143" t="n"/>
      <c r="D2" s="143" t="n"/>
    </row>
    <row r="3" ht="12.75" customHeight="1" s="185">
      <c r="A3" s="189" t="inlineStr">
        <is>
          <t>SKU</t>
        </is>
      </c>
      <c r="B3" s="190" t="inlineStr">
        <is>
          <t>Código universal</t>
        </is>
      </c>
      <c r="C3" s="191" t="inlineStr">
        <is>
          <t>Código ML</t>
        </is>
      </c>
      <c r="D3" s="192" t="inlineStr">
        <is>
          <t>Unidades que ocupan espacio en Full</t>
        </is>
      </c>
    </row>
    <row r="4" ht="12.75" customHeight="1" s="185">
      <c r="A4" s="193" t="n"/>
      <c r="B4" s="193" t="n"/>
      <c r="C4" s="194" t="n"/>
      <c r="D4" s="194" t="n"/>
    </row>
    <row r="5" ht="12.75" customHeight="1" s="185">
      <c r="A5" s="195" t="n"/>
      <c r="B5" s="195" t="n"/>
      <c r="C5" s="196" t="n"/>
      <c r="D5" s="196" t="n"/>
    </row>
    <row r="6" ht="12.75" customHeight="1" s="185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85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85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85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85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85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85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85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85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85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85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85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85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85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85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85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85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85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85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85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85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85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85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85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85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85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85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85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85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85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85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85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85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85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85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85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85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85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85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85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85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85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85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85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85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85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85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85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85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85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85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85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85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85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85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85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85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85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85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85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85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85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85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85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85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85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85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85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85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85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85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85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85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85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85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85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85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85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85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85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85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85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85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85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85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85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85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85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85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85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85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85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85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85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85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85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85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85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85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85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85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85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85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85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85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85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85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85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85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85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85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85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85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85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85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85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85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85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85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85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85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85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85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85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85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85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85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85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85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85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85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85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85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85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85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85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85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85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85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85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85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85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85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85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85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85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85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85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85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85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85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85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85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85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85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85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85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85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85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85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85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85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85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85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85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85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85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85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85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85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85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85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85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85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85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85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85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85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85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85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85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85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85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85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85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85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85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85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85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85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85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85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85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85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85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85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85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85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85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85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85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85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85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85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85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85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85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85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85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85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85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85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85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85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85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85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85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85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85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85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85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85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85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85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85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85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85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85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85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85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85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85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85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85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85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85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85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85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85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85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85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85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85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85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85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85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85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85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85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85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85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85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85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85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85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85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85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85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85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85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85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85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85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85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85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85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85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85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85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85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85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85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85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85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85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85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85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85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85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85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85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85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85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85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85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85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85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85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85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85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85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85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85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85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85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85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85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85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85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85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85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85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85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85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85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85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85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85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85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85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85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85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85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85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85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85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85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85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85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85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85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85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85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85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85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85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85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85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85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85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85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85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85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85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85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85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85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85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85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85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85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85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85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85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85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85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85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85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85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85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85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85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85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85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85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85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85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85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85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85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85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85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85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85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85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85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85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85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85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85">
      <c r="A375" s="144" t="n"/>
      <c r="D375" s="151" t="n">
        <v>5776</v>
      </c>
    </row>
    <row r="376" ht="12.75" customHeight="1" s="185">
      <c r="A376" s="144" t="n"/>
    </row>
    <row r="377" ht="12.75" customHeight="1" s="185">
      <c r="A377" s="144" t="n"/>
    </row>
    <row r="378" ht="12.75" customHeight="1" s="185">
      <c r="A378" s="144" t="n"/>
    </row>
    <row r="379" ht="12.75" customHeight="1" s="185">
      <c r="A379" s="144" t="n"/>
    </row>
    <row r="380" ht="12.75" customHeight="1" s="185">
      <c r="A380" s="144" t="n"/>
    </row>
    <row r="381" ht="12.75" customHeight="1" s="185">
      <c r="A381" s="144" t="n"/>
    </row>
    <row r="382" ht="12.75" customHeight="1" s="185">
      <c r="A382" s="144" t="n"/>
    </row>
    <row r="383" ht="12.75" customHeight="1" s="185">
      <c r="A383" s="144" t="n"/>
    </row>
    <row r="384" ht="12.75" customHeight="1" s="185">
      <c r="A384" s="144" t="n"/>
    </row>
    <row r="385" ht="12.75" customHeight="1" s="185">
      <c r="A385" s="144" t="n"/>
    </row>
    <row r="386" ht="12.75" customHeight="1" s="185">
      <c r="A386" s="144" t="n"/>
    </row>
    <row r="387" ht="12.75" customHeight="1" s="185">
      <c r="A387" s="144" t="n"/>
    </row>
    <row r="388" ht="12.75" customHeight="1" s="185">
      <c r="A388" s="144" t="n"/>
    </row>
    <row r="389" ht="12.75" customHeight="1" s="185">
      <c r="A389" s="144" t="n"/>
    </row>
    <row r="390" ht="12.75" customHeight="1" s="185">
      <c r="A390" s="144" t="n"/>
    </row>
    <row r="391" ht="12.75" customHeight="1" s="185">
      <c r="A391" s="144" t="n"/>
    </row>
    <row r="392" ht="12.75" customHeight="1" s="185">
      <c r="A392" s="144" t="n"/>
    </row>
    <row r="393" ht="12.75" customHeight="1" s="185">
      <c r="A393" s="144" t="n"/>
    </row>
    <row r="394" ht="12.75" customHeight="1" s="185">
      <c r="A394" s="144" t="n"/>
    </row>
    <row r="395" ht="12.75" customHeight="1" s="185">
      <c r="A395" s="144" t="n"/>
    </row>
    <row r="396" ht="12.75" customHeight="1" s="185">
      <c r="A396" s="144" t="n"/>
    </row>
    <row r="397" ht="12.75" customHeight="1" s="185">
      <c r="A397" s="144" t="n"/>
    </row>
    <row r="398" ht="12.75" customHeight="1" s="185">
      <c r="A398" s="144" t="n"/>
    </row>
    <row r="399" ht="12.75" customHeight="1" s="185">
      <c r="A399" s="144" t="n"/>
    </row>
    <row r="400" ht="12.75" customHeight="1" s="185">
      <c r="A400" s="144" t="n"/>
    </row>
    <row r="401" ht="12.75" customHeight="1" s="185">
      <c r="A401" s="144" t="n"/>
    </row>
    <row r="402" ht="12.75" customHeight="1" s="185">
      <c r="A402" s="144" t="n"/>
    </row>
    <row r="403" ht="12.75" customHeight="1" s="185">
      <c r="A403" s="144" t="n"/>
    </row>
    <row r="404" ht="12.75" customHeight="1" s="185">
      <c r="A404" s="144" t="n"/>
    </row>
    <row r="405" ht="12.75" customHeight="1" s="185">
      <c r="A405" s="144" t="n"/>
    </row>
    <row r="406" ht="12.75" customHeight="1" s="185">
      <c r="A406" s="144" t="n"/>
    </row>
    <row r="407" ht="12.75" customHeight="1" s="185">
      <c r="A407" s="144" t="n"/>
    </row>
    <row r="408" ht="12.75" customHeight="1" s="185">
      <c r="A408" s="144" t="n"/>
    </row>
    <row r="409" ht="12.75" customHeight="1" s="185">
      <c r="A409" s="144" t="n"/>
    </row>
    <row r="410" ht="12.75" customHeight="1" s="185">
      <c r="A410" s="144" t="n"/>
    </row>
    <row r="411" ht="12.75" customHeight="1" s="185">
      <c r="A411" s="144" t="n"/>
    </row>
    <row r="412" ht="12.75" customHeight="1" s="185">
      <c r="A412" s="144" t="n"/>
    </row>
    <row r="413" ht="12.75" customHeight="1" s="185">
      <c r="A413" s="144" t="n"/>
    </row>
    <row r="414" ht="12.75" customHeight="1" s="185">
      <c r="A414" s="144" t="n"/>
    </row>
    <row r="415" ht="12.75" customHeight="1" s="185">
      <c r="A415" s="144" t="n"/>
    </row>
    <row r="416" ht="12.75" customHeight="1" s="185">
      <c r="A416" s="144" t="n"/>
    </row>
    <row r="417" ht="12.75" customHeight="1" s="185">
      <c r="A417" s="144" t="n"/>
    </row>
    <row r="418" ht="12.75" customHeight="1" s="185">
      <c r="A418" s="144" t="n"/>
    </row>
    <row r="419" ht="12.75" customHeight="1" s="185">
      <c r="A419" s="144" t="n"/>
    </row>
    <row r="420" ht="12.75" customHeight="1" s="185">
      <c r="A420" s="144" t="n"/>
    </row>
    <row r="421" ht="12.75" customHeight="1" s="185">
      <c r="A421" s="144" t="n"/>
    </row>
    <row r="422" ht="12.75" customHeight="1" s="185">
      <c r="A422" s="144" t="n"/>
    </row>
    <row r="423" ht="12.75" customHeight="1" s="185">
      <c r="A423" s="144" t="n"/>
    </row>
    <row r="424" ht="12.75" customHeight="1" s="185">
      <c r="A424" s="144" t="n"/>
    </row>
    <row r="425" ht="12.75" customHeight="1" s="185">
      <c r="A425" s="144" t="n"/>
    </row>
    <row r="426" ht="12.75" customHeight="1" s="185">
      <c r="A426" s="144" t="n"/>
    </row>
    <row r="427" ht="12.75" customHeight="1" s="185">
      <c r="A427" s="144" t="n"/>
    </row>
    <row r="428" ht="12.75" customHeight="1" s="185">
      <c r="A428" s="144" t="n"/>
    </row>
    <row r="429" ht="12.75" customHeight="1" s="185">
      <c r="A429" s="144" t="n"/>
    </row>
    <row r="430" ht="12.75" customHeight="1" s="185">
      <c r="A430" s="144" t="n"/>
    </row>
    <row r="431" ht="12.75" customHeight="1" s="185">
      <c r="A431" s="144" t="n"/>
    </row>
    <row r="432" ht="12.75" customHeight="1" s="185">
      <c r="A432" s="144" t="n"/>
    </row>
    <row r="433" ht="12.75" customHeight="1" s="185">
      <c r="A433" s="144" t="n"/>
    </row>
    <row r="434" ht="12.75" customHeight="1" s="185">
      <c r="A434" s="144" t="n"/>
    </row>
    <row r="435" ht="12.75" customHeight="1" s="185">
      <c r="A435" s="144" t="n"/>
    </row>
    <row r="436" ht="12.75" customHeight="1" s="185">
      <c r="A436" s="144" t="n"/>
    </row>
    <row r="437" ht="12.75" customHeight="1" s="185">
      <c r="A437" s="144" t="n"/>
    </row>
    <row r="438" ht="12.75" customHeight="1" s="185">
      <c r="A438" s="144" t="n"/>
    </row>
    <row r="439" ht="12.75" customHeight="1" s="185">
      <c r="A439" s="144" t="n"/>
    </row>
    <row r="440" ht="12.75" customHeight="1" s="185">
      <c r="A440" s="144" t="n"/>
    </row>
    <row r="441" ht="12.75" customHeight="1" s="185">
      <c r="A441" s="144" t="n"/>
    </row>
    <row r="442" ht="12.75" customHeight="1" s="185">
      <c r="A442" s="144" t="n"/>
    </row>
    <row r="443" ht="12.75" customHeight="1" s="185">
      <c r="A443" s="144" t="n"/>
    </row>
    <row r="444" ht="12.75" customHeight="1" s="185">
      <c r="A444" s="144" t="n"/>
    </row>
    <row r="445" ht="12.75" customHeight="1" s="185">
      <c r="A445" s="144" t="n"/>
    </row>
    <row r="446" ht="12.75" customHeight="1" s="185">
      <c r="A446" s="144" t="n"/>
    </row>
    <row r="447" ht="12.75" customHeight="1" s="185">
      <c r="A447" s="144" t="n"/>
    </row>
    <row r="448" ht="12.75" customHeight="1" s="185">
      <c r="A448" s="144" t="n"/>
    </row>
    <row r="449" ht="12.75" customHeight="1" s="185">
      <c r="A449" s="144" t="n"/>
    </row>
    <row r="450" ht="12.75" customHeight="1" s="185">
      <c r="A450" s="144" t="n"/>
    </row>
    <row r="451" ht="12.75" customHeight="1" s="185">
      <c r="A451" s="144" t="n"/>
    </row>
    <row r="452" ht="12.75" customHeight="1" s="185">
      <c r="A452" s="144" t="n"/>
    </row>
    <row r="453" ht="12.75" customHeight="1" s="185">
      <c r="A453" s="144" t="n"/>
    </row>
    <row r="454" ht="12.75" customHeight="1" s="185">
      <c r="A454" s="144" t="n"/>
    </row>
    <row r="455" ht="12.75" customHeight="1" s="185">
      <c r="A455" s="144" t="n"/>
    </row>
    <row r="456" ht="12.75" customHeight="1" s="185">
      <c r="A456" s="144" t="n"/>
    </row>
    <row r="457" ht="12.75" customHeight="1" s="185">
      <c r="A457" s="144" t="n"/>
    </row>
    <row r="458" ht="12.75" customHeight="1" s="185">
      <c r="A458" s="144" t="n"/>
    </row>
    <row r="459" ht="12.75" customHeight="1" s="185">
      <c r="A459" s="144" t="n"/>
    </row>
    <row r="460" ht="12.75" customHeight="1" s="185">
      <c r="A460" s="144" t="n"/>
    </row>
    <row r="461" ht="12.75" customHeight="1" s="185">
      <c r="A461" s="144" t="n"/>
    </row>
    <row r="462" ht="12.75" customHeight="1" s="185">
      <c r="A462" s="144" t="n"/>
    </row>
    <row r="463" ht="12.75" customHeight="1" s="185">
      <c r="A463" s="144" t="n"/>
    </row>
    <row r="464" ht="12.75" customHeight="1" s="185">
      <c r="A464" s="144" t="n"/>
    </row>
    <row r="465" ht="12.75" customHeight="1" s="185">
      <c r="A465" s="144" t="n"/>
    </row>
    <row r="466" ht="12.75" customHeight="1" s="185">
      <c r="A466" s="144" t="n"/>
    </row>
    <row r="467" ht="12.75" customHeight="1" s="185">
      <c r="A467" s="144" t="n"/>
    </row>
    <row r="468" ht="12.75" customHeight="1" s="185">
      <c r="A468" s="144" t="n"/>
    </row>
    <row r="469" ht="12.75" customHeight="1" s="185">
      <c r="A469" s="144" t="n"/>
    </row>
    <row r="470" ht="12.75" customHeight="1" s="185">
      <c r="A470" s="144" t="n"/>
    </row>
    <row r="471" ht="12.75" customHeight="1" s="185">
      <c r="A471" s="144" t="n"/>
    </row>
    <row r="472" ht="12.75" customHeight="1" s="185">
      <c r="A472" s="144" t="n"/>
    </row>
    <row r="473" ht="12.75" customHeight="1" s="185">
      <c r="A473" s="144" t="n"/>
    </row>
    <row r="474" ht="12.75" customHeight="1" s="185">
      <c r="A474" s="144" t="n"/>
    </row>
    <row r="475" ht="12.75" customHeight="1" s="185">
      <c r="A475" s="144" t="n"/>
    </row>
    <row r="476" ht="12.75" customHeight="1" s="185">
      <c r="A476" s="144" t="n"/>
    </row>
    <row r="477" ht="12.75" customHeight="1" s="185">
      <c r="A477" s="144" t="n"/>
    </row>
    <row r="478" ht="12.75" customHeight="1" s="185">
      <c r="A478" s="144" t="n"/>
    </row>
    <row r="479" ht="12.75" customHeight="1" s="185">
      <c r="A479" s="144" t="n"/>
    </row>
    <row r="480" ht="12.75" customHeight="1" s="185">
      <c r="A480" s="144" t="n"/>
    </row>
    <row r="481" ht="12.75" customHeight="1" s="185">
      <c r="A481" s="144" t="n"/>
    </row>
    <row r="482" ht="12.75" customHeight="1" s="185">
      <c r="A482" s="144" t="n"/>
    </row>
    <row r="483" ht="12.75" customHeight="1" s="185">
      <c r="A483" s="144" t="n"/>
    </row>
    <row r="484" ht="12.75" customHeight="1" s="185">
      <c r="A484" s="144" t="n"/>
    </row>
    <row r="485" ht="12.75" customHeight="1" s="185">
      <c r="A485" s="144" t="n"/>
    </row>
    <row r="486" ht="12.75" customHeight="1" s="185">
      <c r="A486" s="144" t="n"/>
    </row>
    <row r="487" ht="12.75" customHeight="1" s="185">
      <c r="A487" s="144" t="n"/>
    </row>
    <row r="488" ht="12.75" customHeight="1" s="185">
      <c r="A488" s="144" t="n"/>
    </row>
    <row r="489" ht="12.75" customHeight="1" s="185">
      <c r="A489" s="144" t="n"/>
    </row>
    <row r="490" ht="12.75" customHeight="1" s="185">
      <c r="A490" s="144" t="n"/>
    </row>
    <row r="491" ht="12.75" customHeight="1" s="185">
      <c r="A491" s="144" t="n"/>
    </row>
    <row r="492" ht="12.75" customHeight="1" s="185">
      <c r="A492" s="144" t="n"/>
    </row>
    <row r="493" ht="12.75" customHeight="1" s="185">
      <c r="A493" s="144" t="n"/>
    </row>
    <row r="494" ht="12.75" customHeight="1" s="185">
      <c r="A494" s="144" t="n"/>
    </row>
    <row r="495" ht="12.75" customHeight="1" s="185">
      <c r="A495" s="144" t="n"/>
    </row>
    <row r="496" ht="12.75" customHeight="1" s="185">
      <c r="A496" s="144" t="n"/>
    </row>
    <row r="497" ht="12.75" customHeight="1" s="185">
      <c r="A497" s="144" t="n"/>
    </row>
    <row r="498" ht="12.75" customHeight="1" s="185">
      <c r="A498" s="144" t="n"/>
    </row>
    <row r="499" ht="12.75" customHeight="1" s="185">
      <c r="A499" s="144" t="n"/>
    </row>
    <row r="500" ht="12.75" customHeight="1" s="185">
      <c r="A500" s="144" t="n"/>
    </row>
    <row r="501" ht="12.75" customHeight="1" s="185">
      <c r="A501" s="144" t="n"/>
    </row>
    <row r="502" ht="12.75" customHeight="1" s="185">
      <c r="A502" s="144" t="n"/>
    </row>
    <row r="503" ht="12.75" customHeight="1" s="185">
      <c r="A503" s="144" t="n"/>
    </row>
    <row r="504" ht="12.75" customHeight="1" s="185">
      <c r="A504" s="144" t="n"/>
    </row>
    <row r="505" ht="12.75" customHeight="1" s="185">
      <c r="A505" s="144" t="n"/>
    </row>
    <row r="506" ht="12.75" customHeight="1" s="185">
      <c r="A506" s="144" t="n"/>
    </row>
    <row r="507" ht="12.75" customHeight="1" s="185">
      <c r="A507" s="144" t="n"/>
    </row>
    <row r="508" ht="12.75" customHeight="1" s="185">
      <c r="A508" s="144" t="n"/>
    </row>
    <row r="509" ht="12.75" customHeight="1" s="185">
      <c r="A509" s="144" t="n"/>
    </row>
    <row r="510" ht="12.75" customHeight="1" s="185">
      <c r="A510" s="144" t="n"/>
    </row>
    <row r="511" ht="12.75" customHeight="1" s="185">
      <c r="A511" s="144" t="n"/>
    </row>
    <row r="512" ht="12.75" customHeight="1" s="185">
      <c r="A512" s="144" t="n"/>
    </row>
    <row r="513" ht="12.75" customHeight="1" s="185">
      <c r="A513" s="144" t="n"/>
    </row>
    <row r="514" ht="12.75" customHeight="1" s="185">
      <c r="A514" s="144" t="n"/>
    </row>
    <row r="515" ht="12.75" customHeight="1" s="185">
      <c r="A515" s="144" t="n"/>
    </row>
    <row r="516" ht="12.75" customHeight="1" s="185">
      <c r="A516" s="144" t="n"/>
    </row>
    <row r="517" ht="12.75" customHeight="1" s="185">
      <c r="A517" s="144" t="n"/>
    </row>
    <row r="518" ht="12.75" customHeight="1" s="185">
      <c r="A518" s="144" t="n"/>
    </row>
    <row r="519" ht="12.75" customHeight="1" s="185">
      <c r="A519" s="144" t="n"/>
    </row>
    <row r="520" ht="12.75" customHeight="1" s="185">
      <c r="A520" s="144" t="n"/>
    </row>
    <row r="521" ht="12.75" customHeight="1" s="185">
      <c r="A521" s="144" t="n"/>
    </row>
    <row r="522" ht="12.75" customHeight="1" s="185">
      <c r="A522" s="144" t="n"/>
    </row>
    <row r="523" ht="12.75" customHeight="1" s="185">
      <c r="A523" s="144" t="n"/>
    </row>
    <row r="524" ht="12.75" customHeight="1" s="185">
      <c r="A524" s="144" t="n"/>
    </row>
    <row r="525" ht="12.75" customHeight="1" s="185">
      <c r="A525" s="144" t="n"/>
    </row>
    <row r="526" ht="12.75" customHeight="1" s="185">
      <c r="A526" s="144" t="n"/>
    </row>
    <row r="527" ht="12.75" customHeight="1" s="185">
      <c r="A527" s="144" t="n"/>
    </row>
    <row r="528" ht="12.75" customHeight="1" s="185">
      <c r="A528" s="144" t="n"/>
    </row>
    <row r="529" ht="12.75" customHeight="1" s="185">
      <c r="A529" s="144" t="n"/>
    </row>
    <row r="530" ht="12.75" customHeight="1" s="185">
      <c r="A530" s="144" t="n"/>
    </row>
    <row r="531" ht="12.75" customHeight="1" s="185">
      <c r="A531" s="144" t="n"/>
    </row>
    <row r="532" ht="12.75" customHeight="1" s="185">
      <c r="A532" s="144" t="n"/>
    </row>
    <row r="533" ht="12.75" customHeight="1" s="185">
      <c r="A533" s="144" t="n"/>
    </row>
    <row r="534" ht="12.75" customHeight="1" s="185">
      <c r="A534" s="144" t="n"/>
    </row>
    <row r="535" ht="12.75" customHeight="1" s="185">
      <c r="A535" s="144" t="n"/>
    </row>
    <row r="536" ht="12.75" customHeight="1" s="185">
      <c r="A536" s="144" t="n"/>
    </row>
    <row r="537" ht="12.75" customHeight="1" s="185">
      <c r="A537" s="144" t="n"/>
    </row>
    <row r="538" ht="12.75" customHeight="1" s="185">
      <c r="A538" s="144" t="n"/>
    </row>
    <row r="539" ht="12.75" customHeight="1" s="185">
      <c r="A539" s="144" t="n"/>
    </row>
    <row r="540" ht="12.75" customHeight="1" s="185">
      <c r="A540" s="144" t="n"/>
    </row>
    <row r="541" ht="12.75" customHeight="1" s="185">
      <c r="A541" s="144" t="n"/>
    </row>
    <row r="542" ht="12.75" customHeight="1" s="185">
      <c r="A542" s="144" t="n"/>
    </row>
    <row r="543" ht="12.75" customHeight="1" s="185">
      <c r="A543" s="144" t="n"/>
    </row>
    <row r="544" ht="12.75" customHeight="1" s="185">
      <c r="A544" s="144" t="n"/>
    </row>
    <row r="545" ht="12.75" customHeight="1" s="185">
      <c r="A545" s="144" t="n"/>
    </row>
    <row r="546" ht="12.75" customHeight="1" s="185">
      <c r="A546" s="144" t="n"/>
    </row>
    <row r="547" ht="12.75" customHeight="1" s="185">
      <c r="A547" s="144" t="n"/>
    </row>
    <row r="548" ht="12.75" customHeight="1" s="185">
      <c r="A548" s="144" t="n"/>
    </row>
    <row r="549" ht="12.75" customHeight="1" s="185">
      <c r="A549" s="144" t="n"/>
    </row>
    <row r="550" ht="12.75" customHeight="1" s="185">
      <c r="A550" s="144" t="n"/>
    </row>
    <row r="551" ht="12.75" customHeight="1" s="185">
      <c r="A551" s="144" t="n"/>
    </row>
    <row r="552" ht="12.75" customHeight="1" s="185">
      <c r="A552" s="144" t="n"/>
    </row>
    <row r="553" ht="12.75" customHeight="1" s="185">
      <c r="A553" s="144" t="n"/>
    </row>
    <row r="554" ht="12.75" customHeight="1" s="185">
      <c r="A554" s="144" t="n"/>
    </row>
    <row r="555" ht="12.75" customHeight="1" s="185">
      <c r="A555" s="144" t="n"/>
    </row>
    <row r="556" ht="12.75" customHeight="1" s="185">
      <c r="A556" s="144" t="n"/>
    </row>
    <row r="557" ht="12.75" customHeight="1" s="185">
      <c r="A557" s="144" t="n"/>
    </row>
    <row r="558" ht="12.75" customHeight="1" s="185">
      <c r="A558" s="144" t="n"/>
    </row>
    <row r="559" ht="12.75" customHeight="1" s="185">
      <c r="A559" s="144" t="n"/>
    </row>
    <row r="560" ht="12.75" customHeight="1" s="185">
      <c r="A560" s="144" t="n"/>
    </row>
    <row r="561" ht="12.75" customHeight="1" s="185">
      <c r="A561" s="144" t="n"/>
    </row>
    <row r="562" ht="12.75" customHeight="1" s="185">
      <c r="A562" s="144" t="n"/>
    </row>
    <row r="563" ht="12.75" customHeight="1" s="185">
      <c r="A563" s="144" t="n"/>
    </row>
    <row r="564" ht="15.75" customHeight="1" s="185">
      <c r="A564" s="144" t="n"/>
    </row>
    <row r="565" ht="15.75" customHeight="1" s="185">
      <c r="A565" s="144" t="n"/>
    </row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85" min="1" max="6"/>
  </cols>
  <sheetData>
    <row r="1" ht="12" customHeight="1" s="185"/>
    <row r="2" ht="12" customHeight="1" s="185"/>
    <row r="3" ht="12" customHeight="1" s="185"/>
    <row r="4" ht="12" customHeight="1" s="185"/>
    <row r="5" ht="12" customHeight="1" s="185"/>
    <row r="6" ht="12" customHeight="1" s="185"/>
    <row r="7" ht="12" customHeight="1" s="185"/>
    <row r="8" ht="12" customHeight="1" s="185"/>
    <row r="9" ht="12" customHeight="1" s="185"/>
    <row r="10" ht="12" customHeight="1" s="185"/>
    <row r="11" ht="12" customHeight="1" s="185"/>
    <row r="12" ht="12" customHeight="1" s="185"/>
    <row r="13" ht="12" customHeight="1" s="185"/>
    <row r="14" ht="12" customHeight="1" s="185"/>
    <row r="15" ht="12" customHeight="1" s="185"/>
    <row r="16" ht="12" customHeight="1" s="185"/>
    <row r="17" ht="12" customHeight="1" s="185"/>
    <row r="18" ht="12" customHeight="1" s="185"/>
    <row r="19" ht="12" customHeight="1" s="185"/>
    <row r="20" ht="12" customHeight="1" s="185"/>
    <row r="21" ht="12" customHeight="1" s="185"/>
    <row r="22" ht="12" customHeight="1" s="185"/>
    <row r="23" ht="12" customHeight="1" s="185"/>
    <row r="24" ht="12" customHeight="1" s="185"/>
    <row r="25" ht="12" customHeight="1" s="185"/>
    <row r="26" ht="12" customHeight="1" s="185"/>
    <row r="27" ht="12" customHeight="1" s="185"/>
    <row r="28" ht="12" customHeight="1" s="185"/>
    <row r="29" ht="12" customHeight="1" s="185"/>
    <row r="30" ht="12" customHeight="1" s="185"/>
    <row r="31" ht="12" customHeight="1" s="185"/>
    <row r="32" ht="12" customHeight="1" s="185"/>
    <row r="33" ht="12" customHeight="1" s="185"/>
    <row r="34" ht="12" customHeight="1" s="185"/>
    <row r="35" ht="12" customHeight="1" s="185"/>
    <row r="36" ht="12" customHeight="1" s="185"/>
    <row r="37" ht="12" customHeight="1" s="185"/>
    <row r="38" ht="12" customHeight="1" s="185"/>
    <row r="39" ht="12" customHeight="1" s="185"/>
    <row r="40" ht="12" customHeight="1" s="185"/>
    <row r="41" ht="12" customHeight="1" s="185"/>
    <row r="42" ht="12" customHeight="1" s="185"/>
    <row r="43" ht="12" customHeight="1" s="185"/>
    <row r="44" ht="12" customHeight="1" s="185"/>
    <row r="45" ht="12" customHeight="1" s="185"/>
    <row r="46" ht="12" customHeight="1" s="185"/>
    <row r="47" ht="12" customHeight="1" s="185"/>
    <row r="48" ht="12" customHeight="1" s="185"/>
    <row r="49" ht="12" customHeight="1" s="185"/>
    <row r="50" ht="12" customHeight="1" s="185"/>
    <row r="51" ht="12" customHeight="1" s="185"/>
    <row r="52" ht="12" customHeight="1" s="185"/>
    <row r="53" ht="12" customHeight="1" s="185"/>
    <row r="54" ht="12" customHeight="1" s="185"/>
    <row r="55" ht="12" customHeight="1" s="185"/>
    <row r="56" ht="12" customHeight="1" s="185"/>
    <row r="57" ht="12" customHeight="1" s="185"/>
    <row r="58" ht="12" customHeight="1" s="185"/>
    <row r="59" ht="12" customHeight="1" s="185"/>
    <row r="60" ht="12" customHeight="1" s="185"/>
    <row r="61" ht="12" customHeight="1" s="185"/>
    <row r="62" ht="12" customHeight="1" s="185"/>
    <row r="63" ht="12" customHeight="1" s="185"/>
    <row r="64" ht="12" customHeight="1" s="185"/>
    <row r="65" ht="12" customHeight="1" s="185"/>
    <row r="66" ht="12" customHeight="1" s="185"/>
    <row r="67" ht="12" customHeight="1" s="185"/>
    <row r="68" ht="12" customHeight="1" s="185"/>
    <row r="69" ht="12" customHeight="1" s="185"/>
    <row r="70" ht="12" customHeight="1" s="185"/>
    <row r="71" ht="12" customHeight="1" s="185"/>
    <row r="72" ht="12" customHeight="1" s="185"/>
    <row r="73" ht="12" customHeight="1" s="185"/>
    <row r="74" ht="12" customHeight="1" s="185"/>
    <row r="75" ht="12" customHeight="1" s="185"/>
    <row r="76" ht="12" customHeight="1" s="185"/>
    <row r="77" ht="12" customHeight="1" s="185"/>
    <row r="78" ht="12" customHeight="1" s="185"/>
    <row r="79" ht="12" customHeight="1" s="185"/>
    <row r="80" ht="12" customHeight="1" s="185"/>
    <row r="81" ht="12" customHeight="1" s="185"/>
    <row r="82" ht="12" customHeight="1" s="185"/>
    <row r="83" ht="12" customHeight="1" s="185"/>
    <row r="84" ht="12" customHeight="1" s="185"/>
    <row r="85" ht="12" customHeight="1" s="185"/>
    <row r="86" ht="12" customHeight="1" s="185"/>
    <row r="87" ht="12" customHeight="1" s="185"/>
    <row r="88" ht="12" customHeight="1" s="185"/>
    <row r="89" ht="12" customHeight="1" s="185"/>
    <row r="90" ht="12" customHeight="1" s="185"/>
    <row r="91" ht="12" customHeight="1" s="185"/>
    <row r="92" ht="12" customHeight="1" s="185"/>
    <row r="93" ht="12" customHeight="1" s="185"/>
    <row r="94" ht="12" customHeight="1" s="185"/>
    <row r="95" ht="12" customHeight="1" s="185"/>
    <row r="96" ht="12" customHeight="1" s="185"/>
    <row r="97" ht="12" customHeight="1" s="185"/>
    <row r="98" ht="12" customHeight="1" s="185"/>
    <row r="99" ht="12" customHeight="1" s="185"/>
    <row r="100" ht="12" customHeight="1" s="185"/>
    <row r="101" ht="12" customHeight="1" s="185"/>
    <row r="102" ht="12" customHeight="1" s="185"/>
    <row r="103" ht="12" customHeight="1" s="185"/>
    <row r="104" ht="12" customHeight="1" s="185"/>
    <row r="105" ht="12" customHeight="1" s="185"/>
    <row r="106" ht="12" customHeight="1" s="185"/>
    <row r="107" ht="12" customHeight="1" s="185"/>
    <row r="108" ht="12" customHeight="1" s="185"/>
    <row r="109" ht="12" customHeight="1" s="185"/>
    <row r="110" ht="12" customHeight="1" s="185"/>
    <row r="111" ht="12" customHeight="1" s="185"/>
    <row r="112" ht="12" customHeight="1" s="185"/>
    <row r="113" ht="12" customHeight="1" s="185"/>
    <row r="114" ht="12" customHeight="1" s="185"/>
    <row r="115" ht="12" customHeight="1" s="185"/>
    <row r="116" ht="12" customHeight="1" s="185"/>
    <row r="117" ht="12" customHeight="1" s="185"/>
    <row r="118" ht="12" customHeight="1" s="185"/>
    <row r="119" ht="12" customHeight="1" s="185"/>
    <row r="120" ht="12" customHeight="1" s="185"/>
    <row r="121" ht="12" customHeight="1" s="185"/>
    <row r="122" ht="12" customHeight="1" s="185"/>
    <row r="123" ht="12" customHeight="1" s="185"/>
    <row r="124" ht="12" customHeight="1" s="185"/>
    <row r="125" ht="12" customHeight="1" s="185"/>
    <row r="126" ht="12" customHeight="1" s="185"/>
    <row r="127" ht="12" customHeight="1" s="185"/>
    <row r="128" ht="12" customHeight="1" s="185"/>
    <row r="129" ht="12" customHeight="1" s="185"/>
    <row r="130" ht="12" customHeight="1" s="185"/>
    <row r="131" ht="12" customHeight="1" s="185"/>
    <row r="132" ht="12" customHeight="1" s="185"/>
    <row r="133" ht="12" customHeight="1" s="185"/>
    <row r="134" ht="12" customHeight="1" s="185"/>
    <row r="135" ht="12" customHeight="1" s="185"/>
    <row r="136" ht="12" customHeight="1" s="185"/>
    <row r="137" ht="12" customHeight="1" s="185"/>
    <row r="138" ht="12" customHeight="1" s="185"/>
    <row r="139" ht="12" customHeight="1" s="185"/>
    <row r="140" ht="12" customHeight="1" s="185"/>
    <row r="141" ht="12" customHeight="1" s="185"/>
    <row r="142" ht="12" customHeight="1" s="185"/>
    <row r="143" ht="12" customHeight="1" s="185"/>
    <row r="144" ht="12" customHeight="1" s="185"/>
    <row r="145" ht="12" customHeight="1" s="185"/>
    <row r="146" ht="12" customHeight="1" s="185"/>
    <row r="147" ht="12" customHeight="1" s="185"/>
    <row r="148" ht="12" customHeight="1" s="185"/>
    <row r="149" ht="12" customHeight="1" s="185"/>
    <row r="150" ht="12" customHeight="1" s="185"/>
    <row r="151" ht="12" customHeight="1" s="185"/>
    <row r="152" ht="12" customHeight="1" s="185"/>
    <row r="153" ht="12" customHeight="1" s="185"/>
    <row r="154" ht="12" customHeight="1" s="185"/>
    <row r="155" ht="12" customHeight="1" s="185"/>
    <row r="156" ht="12" customHeight="1" s="185"/>
    <row r="157" ht="12" customHeight="1" s="185"/>
    <row r="158" ht="12" customHeight="1" s="185"/>
    <row r="159" ht="12" customHeight="1" s="185"/>
    <row r="160" ht="12" customHeight="1" s="185"/>
    <row r="161" ht="12" customHeight="1" s="185"/>
    <row r="162" ht="12" customHeight="1" s="185"/>
    <row r="163" ht="12" customHeight="1" s="185"/>
    <row r="164" ht="12" customHeight="1" s="185"/>
    <row r="165" ht="12" customHeight="1" s="185"/>
    <row r="166" ht="12" customHeight="1" s="185"/>
    <row r="167" ht="12" customHeight="1" s="185"/>
    <row r="168" ht="12" customHeight="1" s="185"/>
    <row r="169" ht="12" customHeight="1" s="185"/>
    <row r="170" ht="12" customHeight="1" s="185"/>
    <row r="171" ht="12" customHeight="1" s="185"/>
    <row r="172" ht="12" customHeight="1" s="185"/>
    <row r="173" ht="12" customHeight="1" s="185"/>
    <row r="174" ht="12" customHeight="1" s="185"/>
    <row r="175" ht="12" customHeight="1" s="185"/>
    <row r="176" ht="12" customHeight="1" s="185"/>
    <row r="177" ht="12" customHeight="1" s="185"/>
    <row r="178" ht="12" customHeight="1" s="185"/>
    <row r="179" ht="12" customHeight="1" s="185"/>
    <row r="180" ht="12" customHeight="1" s="185"/>
    <row r="181" ht="12" customHeight="1" s="185"/>
    <row r="182" ht="12" customHeight="1" s="185"/>
    <row r="183" ht="12" customHeight="1" s="185"/>
    <row r="184" ht="12" customHeight="1" s="185"/>
    <row r="185" ht="12" customHeight="1" s="185"/>
    <row r="186" ht="12" customHeight="1" s="185"/>
    <row r="187" ht="12" customHeight="1" s="185"/>
    <row r="188" ht="12" customHeight="1" s="185"/>
    <row r="189" ht="12" customHeight="1" s="185"/>
    <row r="190" ht="12" customHeight="1" s="185"/>
    <row r="191" ht="12" customHeight="1" s="185"/>
    <row r="192" ht="12" customHeight="1" s="185"/>
    <row r="193" ht="12" customHeight="1" s="185"/>
    <row r="194" ht="12" customHeight="1" s="185"/>
    <row r="195" ht="12" customHeight="1" s="185"/>
    <row r="196" ht="12" customHeight="1" s="185"/>
    <row r="197" ht="12" customHeight="1" s="185"/>
    <row r="198" ht="12" customHeight="1" s="185"/>
    <row r="199" ht="12" customHeight="1" s="185"/>
    <row r="200" ht="12" customHeight="1" s="185"/>
    <row r="201" ht="12" customHeight="1" s="185"/>
    <row r="202" ht="12" customHeight="1" s="185"/>
    <row r="203" ht="12" customHeight="1" s="185"/>
    <row r="204" ht="12" customHeight="1" s="185"/>
    <row r="205" ht="12" customHeight="1" s="185"/>
    <row r="206" ht="12" customHeight="1" s="185"/>
    <row r="207" ht="12" customHeight="1" s="185"/>
    <row r="208" ht="12" customHeight="1" s="185"/>
    <row r="209" ht="12" customHeight="1" s="185"/>
    <row r="210" ht="12" customHeight="1" s="185"/>
    <row r="211" ht="12" customHeight="1" s="185"/>
    <row r="212" ht="12" customHeight="1" s="185"/>
    <row r="213" ht="12" customHeight="1" s="185"/>
    <row r="214" ht="12" customHeight="1" s="185"/>
    <row r="215" ht="12" customHeight="1" s="185"/>
    <row r="216" ht="12" customHeight="1" s="185"/>
    <row r="217" ht="12" customHeight="1" s="185"/>
    <row r="218" ht="12" customHeight="1" s="185"/>
    <row r="219" ht="12" customHeight="1" s="185"/>
    <row r="220" ht="12" customHeight="1" s="185"/>
    <row r="221" ht="15.75" customHeight="1" s="185"/>
    <row r="222" ht="15.75" customHeight="1" s="185"/>
    <row r="223" ht="15.75" customHeight="1" s="185"/>
    <row r="224" ht="15.75" customHeight="1" s="185"/>
    <row r="225" ht="15.75" customHeight="1" s="185"/>
    <row r="226" ht="15.75" customHeight="1" s="185"/>
    <row r="227" ht="15.75" customHeight="1" s="185"/>
    <row r="228" ht="15.75" customHeight="1" s="185"/>
    <row r="229" ht="15.75" customHeight="1" s="185"/>
    <row r="230" ht="15.75" customHeight="1" s="185"/>
    <row r="231" ht="15.75" customHeight="1" s="185"/>
    <row r="232" ht="15.75" customHeight="1" s="185"/>
    <row r="233" ht="15.75" customHeight="1" s="185"/>
    <row r="234" ht="15.75" customHeight="1" s="185"/>
    <row r="235" ht="15.75" customHeight="1" s="185"/>
    <row r="236" ht="15.75" customHeight="1" s="185"/>
    <row r="237" ht="15.75" customHeight="1" s="185"/>
    <row r="238" ht="15.75" customHeight="1" s="185"/>
    <row r="239" ht="15.75" customHeight="1" s="185"/>
    <row r="240" ht="15.75" customHeight="1" s="185"/>
    <row r="241" ht="15.75" customHeight="1" s="185"/>
    <row r="242" ht="15.75" customHeight="1" s="185"/>
    <row r="243" ht="15.75" customHeight="1" s="185"/>
    <row r="244" ht="15.75" customHeight="1" s="185"/>
    <row r="245" ht="15.75" customHeight="1" s="185"/>
    <row r="246" ht="15.75" customHeight="1" s="185"/>
    <row r="247" ht="15.75" customHeight="1" s="185"/>
    <row r="248" ht="15.75" customHeight="1" s="185"/>
    <row r="249" ht="15.75" customHeight="1" s="185"/>
    <row r="250" ht="15.75" customHeight="1" s="185"/>
    <row r="251" ht="15.75" customHeight="1" s="185"/>
    <row r="252" ht="15.75" customHeight="1" s="185"/>
    <row r="253" ht="15.75" customHeight="1" s="185"/>
    <row r="254" ht="15.75" customHeight="1" s="185"/>
    <row r="255" ht="15.75" customHeight="1" s="185"/>
    <row r="256" ht="15.75" customHeight="1" s="185"/>
    <row r="257" ht="15.75" customHeight="1" s="185"/>
    <row r="258" ht="15.75" customHeight="1" s="185"/>
    <row r="259" ht="15.75" customHeight="1" s="185"/>
    <row r="260" ht="15.75" customHeight="1" s="185"/>
    <row r="261" ht="15.75" customHeight="1" s="185"/>
    <row r="262" ht="15.75" customHeight="1" s="185"/>
    <row r="263" ht="15.75" customHeight="1" s="185"/>
    <row r="264" ht="15.75" customHeight="1" s="185"/>
    <row r="265" ht="15.75" customHeight="1" s="185"/>
    <row r="266" ht="15.75" customHeight="1" s="185"/>
    <row r="267" ht="15.75" customHeight="1" s="185"/>
    <row r="268" ht="15.75" customHeight="1" s="185"/>
    <row r="269" ht="15.75" customHeight="1" s="185"/>
    <row r="270" ht="15.75" customHeight="1" s="185"/>
    <row r="271" ht="15.75" customHeight="1" s="185"/>
    <row r="272" ht="15.75" customHeight="1" s="185"/>
    <row r="273" ht="15.75" customHeight="1" s="185"/>
    <row r="274" ht="15.75" customHeight="1" s="185"/>
    <row r="275" ht="15.75" customHeight="1" s="185"/>
    <row r="276" ht="15.75" customHeight="1" s="185"/>
    <row r="277" ht="15.75" customHeight="1" s="185"/>
    <row r="278" ht="15.75" customHeight="1" s="185"/>
    <row r="279" ht="15.75" customHeight="1" s="185"/>
    <row r="280" ht="15.75" customHeight="1" s="185"/>
    <row r="281" ht="15.75" customHeight="1" s="185"/>
    <row r="282" ht="15.75" customHeight="1" s="185"/>
    <row r="283" ht="15.75" customHeight="1" s="185"/>
    <row r="284" ht="15.75" customHeight="1" s="185"/>
    <row r="285" ht="15.75" customHeight="1" s="185"/>
    <row r="286" ht="15.75" customHeight="1" s="185"/>
    <row r="287" ht="15.75" customHeight="1" s="185"/>
    <row r="288" ht="15.75" customHeight="1" s="185"/>
    <row r="289" ht="15.75" customHeight="1" s="185"/>
    <row r="290" ht="15.75" customHeight="1" s="185"/>
    <row r="291" ht="15.75" customHeight="1" s="185"/>
    <row r="292" ht="15.75" customHeight="1" s="185"/>
    <row r="293" ht="15.75" customHeight="1" s="185"/>
    <row r="294" ht="15.75" customHeight="1" s="185"/>
    <row r="295" ht="15.75" customHeight="1" s="185"/>
    <row r="296" ht="15.75" customHeight="1" s="185"/>
    <row r="297" ht="15.75" customHeight="1" s="185"/>
    <row r="298" ht="15.75" customHeight="1" s="185"/>
    <row r="299" ht="15.75" customHeight="1" s="185"/>
    <row r="300" ht="15.75" customHeight="1" s="185"/>
    <row r="301" ht="15.75" customHeight="1" s="185"/>
    <row r="302" ht="15.75" customHeight="1" s="185"/>
    <row r="303" ht="15.75" customHeight="1" s="185"/>
    <row r="304" ht="15.75" customHeight="1" s="185"/>
    <row r="305" ht="15.75" customHeight="1" s="185"/>
    <row r="306" ht="15.75" customHeight="1" s="185"/>
    <row r="307" ht="15.75" customHeight="1" s="185"/>
    <row r="308" ht="15.75" customHeight="1" s="185"/>
    <row r="309" ht="15.75" customHeight="1" s="185"/>
    <row r="310" ht="15.75" customHeight="1" s="185"/>
    <row r="311" ht="15.75" customHeight="1" s="185"/>
    <row r="312" ht="15.75" customHeight="1" s="185"/>
    <row r="313" ht="15.75" customHeight="1" s="185"/>
    <row r="314" ht="15.75" customHeight="1" s="185"/>
    <row r="315" ht="15.75" customHeight="1" s="185"/>
    <row r="316" ht="15.75" customHeight="1" s="185"/>
    <row r="317" ht="15.75" customHeight="1" s="185"/>
    <row r="318" ht="15.75" customHeight="1" s="185"/>
    <row r="319" ht="15.75" customHeight="1" s="185"/>
    <row r="320" ht="15.75" customHeight="1" s="185"/>
    <row r="321" ht="15.75" customHeight="1" s="185"/>
    <row r="322" ht="15.75" customHeight="1" s="185"/>
    <row r="323" ht="15.75" customHeight="1" s="185"/>
    <row r="324" ht="15.75" customHeight="1" s="185"/>
    <row r="325" ht="15.75" customHeight="1" s="185"/>
    <row r="326" ht="15.75" customHeight="1" s="185"/>
    <row r="327" ht="15.75" customHeight="1" s="185"/>
    <row r="328" ht="15.75" customHeight="1" s="185"/>
    <row r="329" ht="15.75" customHeight="1" s="185"/>
    <row r="330" ht="15.75" customHeight="1" s="185"/>
    <row r="331" ht="15.75" customHeight="1" s="185"/>
    <row r="332" ht="15.75" customHeight="1" s="185"/>
    <row r="333" ht="15.75" customHeight="1" s="185"/>
    <row r="334" ht="15.75" customHeight="1" s="185"/>
    <row r="335" ht="15.75" customHeight="1" s="185"/>
    <row r="336" ht="15.75" customHeight="1" s="185"/>
    <row r="337" ht="15.75" customHeight="1" s="185"/>
    <row r="338" ht="15.75" customHeight="1" s="185"/>
    <row r="339" ht="15.75" customHeight="1" s="185"/>
    <row r="340" ht="15.75" customHeight="1" s="185"/>
    <row r="341" ht="15.75" customHeight="1" s="185"/>
    <row r="342" ht="15.75" customHeight="1" s="185"/>
    <row r="343" ht="15.75" customHeight="1" s="185"/>
    <row r="344" ht="15.75" customHeight="1" s="185"/>
    <row r="345" ht="15.75" customHeight="1" s="185"/>
    <row r="346" ht="15.75" customHeight="1" s="185"/>
    <row r="347" ht="15.75" customHeight="1" s="185"/>
    <row r="348" ht="15.75" customHeight="1" s="185"/>
    <row r="349" ht="15.75" customHeight="1" s="185"/>
    <row r="350" ht="15.75" customHeight="1" s="185"/>
    <row r="351" ht="15.75" customHeight="1" s="185"/>
    <row r="352" ht="15.75" customHeight="1" s="185"/>
    <row r="353" ht="15.75" customHeight="1" s="185"/>
    <row r="354" ht="15.75" customHeight="1" s="185"/>
    <row r="355" ht="15.75" customHeight="1" s="185"/>
    <row r="356" ht="15.75" customHeight="1" s="185"/>
    <row r="357" ht="15.75" customHeight="1" s="185"/>
    <row r="358" ht="15.75" customHeight="1" s="185"/>
    <row r="359" ht="15.75" customHeight="1" s="185"/>
    <row r="360" ht="15.75" customHeight="1" s="185"/>
    <row r="361" ht="15.75" customHeight="1" s="185"/>
    <row r="362" ht="15.75" customHeight="1" s="185"/>
    <row r="363" ht="15.75" customHeight="1" s="185"/>
    <row r="364" ht="15.75" customHeight="1" s="185"/>
    <row r="365" ht="15.75" customHeight="1" s="185"/>
    <row r="366" ht="15.75" customHeight="1" s="185"/>
    <row r="367" ht="15.75" customHeight="1" s="185"/>
    <row r="368" ht="15.75" customHeight="1" s="185"/>
    <row r="369" ht="15.75" customHeight="1" s="185"/>
    <row r="370" ht="15.75" customHeight="1" s="185"/>
    <row r="371" ht="15.75" customHeight="1" s="185"/>
    <row r="372" ht="15.75" customHeight="1" s="185"/>
    <row r="373" ht="15.75" customHeight="1" s="185"/>
    <row r="374" ht="15.75" customHeight="1" s="185"/>
    <row r="375" ht="15.75" customHeight="1" s="185"/>
    <row r="376" ht="15.75" customHeight="1" s="185"/>
    <row r="377" ht="15.75" customHeight="1" s="185"/>
    <row r="378" ht="15.75" customHeight="1" s="185"/>
    <row r="379" ht="15.75" customHeight="1" s="185"/>
    <row r="380" ht="15.75" customHeight="1" s="185"/>
    <row r="381" ht="15.75" customHeight="1" s="185"/>
    <row r="382" ht="15.75" customHeight="1" s="185"/>
    <row r="383" ht="15.75" customHeight="1" s="185"/>
    <row r="384" ht="15.75" customHeight="1" s="185"/>
    <row r="385" ht="15.75" customHeight="1" s="185"/>
    <row r="386" ht="15.75" customHeight="1" s="185"/>
    <row r="387" ht="15.75" customHeight="1" s="185"/>
    <row r="388" ht="15.75" customHeight="1" s="185"/>
    <row r="389" ht="15.75" customHeight="1" s="185"/>
    <row r="390" ht="15.75" customHeight="1" s="185"/>
    <row r="391" ht="15.75" customHeight="1" s="185"/>
    <row r="392" ht="15.75" customHeight="1" s="185"/>
    <row r="393" ht="15.75" customHeight="1" s="185"/>
    <row r="394" ht="15.75" customHeight="1" s="185"/>
    <row r="395" ht="15.75" customHeight="1" s="185"/>
    <row r="396" ht="15.75" customHeight="1" s="185"/>
    <row r="397" ht="15.75" customHeight="1" s="185"/>
    <row r="398" ht="15.75" customHeight="1" s="185"/>
    <row r="399" ht="15.75" customHeight="1" s="185"/>
    <row r="400" ht="15.75" customHeight="1" s="185"/>
    <row r="401" ht="15.75" customHeight="1" s="185"/>
    <row r="402" ht="15.75" customHeight="1" s="185"/>
    <row r="403" ht="15.75" customHeight="1" s="185"/>
    <row r="404" ht="15.75" customHeight="1" s="185"/>
    <row r="405" ht="15.75" customHeight="1" s="185"/>
    <row r="406" ht="15.75" customHeight="1" s="185"/>
    <row r="407" ht="15.75" customHeight="1" s="185"/>
    <row r="408" ht="15.75" customHeight="1" s="185"/>
    <row r="409" ht="15.75" customHeight="1" s="185"/>
    <row r="410" ht="15.75" customHeight="1" s="185"/>
    <row r="411" ht="15.75" customHeight="1" s="185"/>
    <row r="412" ht="15.75" customHeight="1" s="185"/>
    <row r="413" ht="15.75" customHeight="1" s="185"/>
    <row r="414" ht="15.75" customHeight="1" s="185"/>
    <row r="415" ht="15.75" customHeight="1" s="185"/>
    <row r="416" ht="15.75" customHeight="1" s="185"/>
    <row r="417" ht="15.75" customHeight="1" s="185"/>
    <row r="418" ht="15.75" customHeight="1" s="185"/>
    <row r="419" ht="15.75" customHeight="1" s="185"/>
    <row r="420" ht="15.75" customHeight="1" s="185"/>
    <row r="421" ht="15.75" customHeight="1" s="185"/>
    <row r="422" ht="15.75" customHeight="1" s="185"/>
    <row r="423" ht="15.75" customHeight="1" s="185"/>
    <row r="424" ht="15.75" customHeight="1" s="185"/>
    <row r="425" ht="15.75" customHeight="1" s="185"/>
    <row r="426" ht="15.75" customHeight="1" s="185"/>
    <row r="427" ht="15.75" customHeight="1" s="185"/>
    <row r="428" ht="15.75" customHeight="1" s="185"/>
    <row r="429" ht="15.75" customHeight="1" s="185"/>
    <row r="430" ht="15.75" customHeight="1" s="185"/>
    <row r="431" ht="15.75" customHeight="1" s="185"/>
    <row r="432" ht="15.75" customHeight="1" s="185"/>
    <row r="433" ht="15.75" customHeight="1" s="185"/>
    <row r="434" ht="15.75" customHeight="1" s="185"/>
    <row r="435" ht="15.75" customHeight="1" s="185"/>
    <row r="436" ht="15.75" customHeight="1" s="185"/>
    <row r="437" ht="15.75" customHeight="1" s="185"/>
    <row r="438" ht="15.75" customHeight="1" s="185"/>
    <row r="439" ht="15.75" customHeight="1" s="185"/>
    <row r="440" ht="15.75" customHeight="1" s="185"/>
    <row r="441" ht="15.75" customHeight="1" s="185"/>
    <row r="442" ht="15.75" customHeight="1" s="185"/>
    <row r="443" ht="15.75" customHeight="1" s="185"/>
    <row r="444" ht="15.75" customHeight="1" s="185"/>
    <row r="445" ht="15.75" customHeight="1" s="185"/>
    <row r="446" ht="15.75" customHeight="1" s="185"/>
    <row r="447" ht="15.75" customHeight="1" s="185"/>
    <row r="448" ht="15.75" customHeight="1" s="185"/>
    <row r="449" ht="15.75" customHeight="1" s="185"/>
    <row r="450" ht="15.75" customHeight="1" s="185"/>
    <row r="451" ht="15.75" customHeight="1" s="185"/>
    <row r="452" ht="15.75" customHeight="1" s="185"/>
    <row r="453" ht="15.75" customHeight="1" s="185"/>
    <row r="454" ht="15.75" customHeight="1" s="185"/>
    <row r="455" ht="15.75" customHeight="1" s="185"/>
    <row r="456" ht="15.75" customHeight="1" s="185"/>
    <row r="457" ht="15.75" customHeight="1" s="185"/>
    <row r="458" ht="15.75" customHeight="1" s="185"/>
    <row r="459" ht="15.75" customHeight="1" s="185"/>
    <row r="460" ht="15.75" customHeight="1" s="185"/>
    <row r="461" ht="15.75" customHeight="1" s="185"/>
    <row r="462" ht="15.75" customHeight="1" s="185"/>
    <row r="463" ht="15.75" customHeight="1" s="185"/>
    <row r="464" ht="15.75" customHeight="1" s="185"/>
    <row r="465" ht="15.75" customHeight="1" s="185"/>
    <row r="466" ht="15.75" customHeight="1" s="185"/>
    <row r="467" ht="15.75" customHeight="1" s="185"/>
    <row r="468" ht="15.75" customHeight="1" s="185"/>
    <row r="469" ht="15.75" customHeight="1" s="185"/>
    <row r="470" ht="15.75" customHeight="1" s="185"/>
    <row r="471" ht="15.75" customHeight="1" s="185"/>
    <row r="472" ht="15.75" customHeight="1" s="185"/>
    <row r="473" ht="15.75" customHeight="1" s="185"/>
    <row r="474" ht="15.75" customHeight="1" s="185"/>
    <row r="475" ht="15.75" customHeight="1" s="185"/>
    <row r="476" ht="15.75" customHeight="1" s="185"/>
    <row r="477" ht="15.75" customHeight="1" s="185"/>
    <row r="478" ht="15.75" customHeight="1" s="185"/>
    <row r="479" ht="15.75" customHeight="1" s="185"/>
    <row r="480" ht="15.75" customHeight="1" s="185"/>
    <row r="481" ht="15.75" customHeight="1" s="185"/>
    <row r="482" ht="15.75" customHeight="1" s="185"/>
    <row r="483" ht="15.75" customHeight="1" s="185"/>
    <row r="484" ht="15.75" customHeight="1" s="185"/>
    <row r="485" ht="15.75" customHeight="1" s="185"/>
    <row r="486" ht="15.75" customHeight="1" s="185"/>
    <row r="487" ht="15.75" customHeight="1" s="185"/>
    <row r="488" ht="15.75" customHeight="1" s="185"/>
    <row r="489" ht="15.75" customHeight="1" s="185"/>
    <row r="490" ht="15.75" customHeight="1" s="185"/>
    <row r="491" ht="15.75" customHeight="1" s="185"/>
    <row r="492" ht="15.75" customHeight="1" s="185"/>
    <row r="493" ht="15.75" customHeight="1" s="185"/>
    <row r="494" ht="15.75" customHeight="1" s="185"/>
    <row r="495" ht="15.75" customHeight="1" s="185"/>
    <row r="496" ht="15.75" customHeight="1" s="185"/>
    <row r="497" ht="15.75" customHeight="1" s="185"/>
    <row r="498" ht="15.75" customHeight="1" s="185"/>
    <row r="499" ht="15.75" customHeight="1" s="185"/>
    <row r="500" ht="15.75" customHeight="1" s="185"/>
    <row r="501" ht="15.75" customHeight="1" s="185"/>
    <row r="502" ht="15.75" customHeight="1" s="185"/>
    <row r="503" ht="15.75" customHeight="1" s="185"/>
    <row r="504" ht="15.75" customHeight="1" s="185"/>
    <row r="505" ht="15.75" customHeight="1" s="185"/>
    <row r="506" ht="15.75" customHeight="1" s="185"/>
    <row r="507" ht="15.75" customHeight="1" s="185"/>
    <row r="508" ht="15.75" customHeight="1" s="185"/>
    <row r="509" ht="15.75" customHeight="1" s="185"/>
    <row r="510" ht="15.75" customHeight="1" s="185"/>
    <row r="511" ht="15.75" customHeight="1" s="185"/>
    <row r="512" ht="15.75" customHeight="1" s="185"/>
    <row r="513" ht="15.75" customHeight="1" s="185"/>
    <row r="514" ht="15.75" customHeight="1" s="185"/>
    <row r="515" ht="15.75" customHeight="1" s="185"/>
    <row r="516" ht="15.75" customHeight="1" s="185"/>
    <row r="517" ht="15.75" customHeight="1" s="185"/>
    <row r="518" ht="15.75" customHeight="1" s="185"/>
    <row r="519" ht="15.75" customHeight="1" s="185"/>
    <row r="520" ht="15.75" customHeight="1" s="185"/>
    <row r="521" ht="15.75" customHeight="1" s="185"/>
    <row r="522" ht="15.75" customHeight="1" s="185"/>
    <row r="523" ht="15.75" customHeight="1" s="185"/>
    <row r="524" ht="15.75" customHeight="1" s="185"/>
    <row r="525" ht="15.75" customHeight="1" s="185"/>
    <row r="526" ht="15.75" customHeight="1" s="185"/>
    <row r="527" ht="15.75" customHeight="1" s="185"/>
    <row r="528" ht="15.75" customHeight="1" s="185"/>
    <row r="529" ht="15.75" customHeight="1" s="185"/>
    <row r="530" ht="15.75" customHeight="1" s="185"/>
    <row r="531" ht="15.75" customHeight="1" s="185"/>
    <row r="532" ht="15.75" customHeight="1" s="185"/>
    <row r="533" ht="15.75" customHeight="1" s="185"/>
    <row r="534" ht="15.75" customHeight="1" s="185"/>
    <row r="535" ht="15.75" customHeight="1" s="185"/>
    <row r="536" ht="15.75" customHeight="1" s="185"/>
    <row r="537" ht="15.75" customHeight="1" s="185"/>
    <row r="538" ht="15.75" customHeight="1" s="185"/>
    <row r="539" ht="15.75" customHeight="1" s="185"/>
    <row r="540" ht="15.75" customHeight="1" s="185"/>
    <row r="541" ht="15.75" customHeight="1" s="185"/>
    <row r="542" ht="15.75" customHeight="1" s="185"/>
    <row r="543" ht="15.75" customHeight="1" s="185"/>
    <row r="544" ht="15.75" customHeight="1" s="185"/>
    <row r="545" ht="15.75" customHeight="1" s="185"/>
    <row r="546" ht="15.75" customHeight="1" s="185"/>
    <row r="547" ht="15.75" customHeight="1" s="185"/>
    <row r="548" ht="15.75" customHeight="1" s="185"/>
    <row r="549" ht="15.75" customHeight="1" s="185"/>
    <row r="550" ht="15.75" customHeight="1" s="185"/>
    <row r="551" ht="15.75" customHeight="1" s="185"/>
    <row r="552" ht="15.75" customHeight="1" s="185"/>
    <row r="553" ht="15.75" customHeight="1" s="185"/>
    <row r="554" ht="15.75" customHeight="1" s="185"/>
    <row r="555" ht="15.75" customHeight="1" s="185"/>
    <row r="556" ht="15.75" customHeight="1" s="185"/>
    <row r="557" ht="15.75" customHeight="1" s="185"/>
    <row r="558" ht="15.75" customHeight="1" s="185"/>
    <row r="559" ht="15.75" customHeight="1" s="185"/>
    <row r="560" ht="15.75" customHeight="1" s="185"/>
    <row r="561" ht="15.75" customHeight="1" s="185"/>
    <row r="562" ht="15.75" customHeight="1" s="185"/>
    <row r="563" ht="15.75" customHeight="1" s="185"/>
    <row r="564" ht="15.75" customHeight="1" s="185"/>
    <row r="565" ht="15.75" customHeight="1" s="185"/>
    <row r="566" ht="15.75" customHeight="1" s="185"/>
    <row r="567" ht="15.75" customHeight="1" s="185"/>
    <row r="568" ht="15.75" customHeight="1" s="185"/>
    <row r="569" ht="15.75" customHeight="1" s="185"/>
    <row r="570" ht="15.75" customHeight="1" s="185"/>
    <row r="571" ht="15.75" customHeight="1" s="185"/>
    <row r="572" ht="15.75" customHeight="1" s="185"/>
    <row r="573" ht="15.75" customHeight="1" s="185"/>
    <row r="574" ht="15.75" customHeight="1" s="185"/>
    <row r="575" ht="15.75" customHeight="1" s="185"/>
    <row r="576" ht="15.75" customHeight="1" s="185"/>
    <row r="577" ht="15.75" customHeight="1" s="185"/>
    <row r="578" ht="15.75" customHeight="1" s="185"/>
    <row r="579" ht="15.75" customHeight="1" s="185"/>
    <row r="580" ht="15.75" customHeight="1" s="185"/>
    <row r="581" ht="15.75" customHeight="1" s="185"/>
    <row r="582" ht="15.75" customHeight="1" s="185"/>
    <row r="583" ht="15.75" customHeight="1" s="185"/>
    <row r="584" ht="15.75" customHeight="1" s="185"/>
    <row r="585" ht="15.75" customHeight="1" s="185"/>
    <row r="586" ht="15.75" customHeight="1" s="185"/>
    <row r="587" ht="15.75" customHeight="1" s="185"/>
    <row r="588" ht="15.75" customHeight="1" s="185"/>
    <row r="589" ht="15.75" customHeight="1" s="185"/>
    <row r="590" ht="15.75" customHeight="1" s="185"/>
    <row r="591" ht="15.75" customHeight="1" s="185"/>
    <row r="592" ht="15.75" customHeight="1" s="185"/>
    <row r="593" ht="15.75" customHeight="1" s="185"/>
    <row r="594" ht="15.75" customHeight="1" s="185"/>
    <row r="595" ht="15.75" customHeight="1" s="185"/>
    <row r="596" ht="15.75" customHeight="1" s="185"/>
    <row r="597" ht="15.75" customHeight="1" s="185"/>
    <row r="598" ht="15.75" customHeight="1" s="185"/>
    <row r="599" ht="15.75" customHeight="1" s="185"/>
    <row r="600" ht="15.75" customHeight="1" s="185"/>
    <row r="601" ht="15.75" customHeight="1" s="185"/>
    <row r="602" ht="15.75" customHeight="1" s="185"/>
    <row r="603" ht="15.75" customHeight="1" s="185"/>
    <row r="604" ht="15.75" customHeight="1" s="185"/>
    <row r="605" ht="15.75" customHeight="1" s="185"/>
    <row r="606" ht="15.75" customHeight="1" s="185"/>
    <row r="607" ht="15.75" customHeight="1" s="185"/>
    <row r="608" ht="15.75" customHeight="1" s="185"/>
    <row r="609" ht="15.75" customHeight="1" s="185"/>
    <row r="610" ht="15.75" customHeight="1" s="185"/>
    <row r="611" ht="15.75" customHeight="1" s="185"/>
    <row r="612" ht="15.75" customHeight="1" s="185"/>
    <row r="613" ht="15.75" customHeight="1" s="185"/>
    <row r="614" ht="15.75" customHeight="1" s="185"/>
    <row r="615" ht="15.75" customHeight="1" s="185"/>
    <row r="616" ht="15.75" customHeight="1" s="185"/>
    <row r="617" ht="15.75" customHeight="1" s="185"/>
    <row r="618" ht="15.75" customHeight="1" s="185"/>
    <row r="619" ht="15.75" customHeight="1" s="185"/>
    <row r="620" ht="15.75" customHeight="1" s="185"/>
    <row r="621" ht="15.75" customHeight="1" s="185"/>
    <row r="622" ht="15.75" customHeight="1" s="185"/>
    <row r="623" ht="15.75" customHeight="1" s="185"/>
    <row r="624" ht="15.75" customHeight="1" s="185"/>
    <row r="625" ht="15.75" customHeight="1" s="185"/>
    <row r="626" ht="15.75" customHeight="1" s="185"/>
    <row r="627" ht="15.75" customHeight="1" s="185"/>
    <row r="628" ht="15.75" customHeight="1" s="185"/>
    <row r="629" ht="15.75" customHeight="1" s="185"/>
    <row r="630" ht="15.75" customHeight="1" s="185"/>
    <row r="631" ht="15.75" customHeight="1" s="185"/>
    <row r="632" ht="15.75" customHeight="1" s="185"/>
    <row r="633" ht="15.75" customHeight="1" s="185"/>
    <row r="634" ht="15.75" customHeight="1" s="185"/>
    <row r="635" ht="15.75" customHeight="1" s="185"/>
    <row r="636" ht="15.75" customHeight="1" s="185"/>
    <row r="637" ht="15.75" customHeight="1" s="185"/>
    <row r="638" ht="15.75" customHeight="1" s="185"/>
    <row r="639" ht="15.75" customHeight="1" s="185"/>
    <row r="640" ht="15.75" customHeight="1" s="185"/>
    <row r="641" ht="15.75" customHeight="1" s="185"/>
    <row r="642" ht="15.75" customHeight="1" s="185"/>
    <row r="643" ht="15.75" customHeight="1" s="185"/>
    <row r="644" ht="15.75" customHeight="1" s="185"/>
    <row r="645" ht="15.75" customHeight="1" s="185"/>
    <row r="646" ht="15.75" customHeight="1" s="185"/>
    <row r="647" ht="15.75" customHeight="1" s="185"/>
    <row r="648" ht="15.75" customHeight="1" s="185"/>
    <row r="649" ht="15.75" customHeight="1" s="185"/>
    <row r="650" ht="15.75" customHeight="1" s="185"/>
    <row r="651" ht="15.75" customHeight="1" s="185"/>
    <row r="652" ht="15.75" customHeight="1" s="185"/>
    <row r="653" ht="15.75" customHeight="1" s="185"/>
    <row r="654" ht="15.75" customHeight="1" s="185"/>
    <row r="655" ht="15.75" customHeight="1" s="185"/>
    <row r="656" ht="15.75" customHeight="1" s="185"/>
    <row r="657" ht="15.75" customHeight="1" s="185"/>
    <row r="658" ht="15.75" customHeight="1" s="185"/>
    <row r="659" ht="15.75" customHeight="1" s="185"/>
    <row r="660" ht="15.75" customHeight="1" s="185"/>
    <row r="661" ht="15.75" customHeight="1" s="185"/>
    <row r="662" ht="15.75" customHeight="1" s="185"/>
    <row r="663" ht="15.75" customHeight="1" s="185"/>
    <row r="664" ht="15.75" customHeight="1" s="185"/>
    <row r="665" ht="15.75" customHeight="1" s="185"/>
    <row r="666" ht="15.75" customHeight="1" s="185"/>
    <row r="667" ht="15.75" customHeight="1" s="185"/>
    <row r="668" ht="15.75" customHeight="1" s="185"/>
    <row r="669" ht="15.75" customHeight="1" s="185"/>
    <row r="670" ht="15.75" customHeight="1" s="185"/>
    <row r="671" ht="15.75" customHeight="1" s="185"/>
    <row r="672" ht="15.75" customHeight="1" s="185"/>
    <row r="673" ht="15.75" customHeight="1" s="185"/>
    <row r="674" ht="15.75" customHeight="1" s="185"/>
    <row r="675" ht="15.75" customHeight="1" s="185"/>
    <row r="676" ht="15.75" customHeight="1" s="185"/>
    <row r="677" ht="15.75" customHeight="1" s="185"/>
    <row r="678" ht="15.75" customHeight="1" s="185"/>
    <row r="679" ht="15.75" customHeight="1" s="185"/>
    <row r="680" ht="15.75" customHeight="1" s="185"/>
    <row r="681" ht="15.75" customHeight="1" s="185"/>
    <row r="682" ht="15.75" customHeight="1" s="185"/>
    <row r="683" ht="15.75" customHeight="1" s="185"/>
    <row r="684" ht="15.75" customHeight="1" s="185"/>
    <row r="685" ht="15.75" customHeight="1" s="185"/>
    <row r="686" ht="15.75" customHeight="1" s="185"/>
    <row r="687" ht="15.75" customHeight="1" s="185"/>
    <row r="688" ht="15.75" customHeight="1" s="185"/>
    <row r="689" ht="15.75" customHeight="1" s="185"/>
    <row r="690" ht="15.75" customHeight="1" s="185"/>
    <row r="691" ht="15.75" customHeight="1" s="185"/>
    <row r="692" ht="15.75" customHeight="1" s="185"/>
    <row r="693" ht="15.75" customHeight="1" s="185"/>
    <row r="694" ht="15.75" customHeight="1" s="185"/>
    <row r="695" ht="15.75" customHeight="1" s="185"/>
    <row r="696" ht="15.75" customHeight="1" s="185"/>
    <row r="697" ht="15.75" customHeight="1" s="185"/>
    <row r="698" ht="15.75" customHeight="1" s="185"/>
    <row r="699" ht="15.75" customHeight="1" s="185"/>
    <row r="700" ht="15.75" customHeight="1" s="185"/>
    <row r="701" ht="15.75" customHeight="1" s="185"/>
    <row r="702" ht="15.75" customHeight="1" s="185"/>
    <row r="703" ht="15.75" customHeight="1" s="185"/>
    <row r="704" ht="15.75" customHeight="1" s="185"/>
    <row r="705" ht="15.75" customHeight="1" s="185"/>
    <row r="706" ht="15.75" customHeight="1" s="185"/>
    <row r="707" ht="15.75" customHeight="1" s="185"/>
    <row r="708" ht="15.75" customHeight="1" s="185"/>
    <row r="709" ht="15.75" customHeight="1" s="185"/>
    <row r="710" ht="15.75" customHeight="1" s="185"/>
    <row r="711" ht="15.75" customHeight="1" s="185"/>
    <row r="712" ht="15.75" customHeight="1" s="185"/>
    <row r="713" ht="15.75" customHeight="1" s="185"/>
    <row r="714" ht="15.75" customHeight="1" s="185"/>
    <row r="715" ht="15.75" customHeight="1" s="185"/>
    <row r="716" ht="15.75" customHeight="1" s="185"/>
    <row r="717" ht="15.75" customHeight="1" s="185"/>
    <row r="718" ht="15.75" customHeight="1" s="185"/>
    <row r="719" ht="15.75" customHeight="1" s="185"/>
    <row r="720" ht="15.75" customHeight="1" s="185"/>
    <row r="721" ht="15.75" customHeight="1" s="185"/>
    <row r="722" ht="15.75" customHeight="1" s="185"/>
    <row r="723" ht="15.75" customHeight="1" s="185"/>
    <row r="724" ht="15.75" customHeight="1" s="185"/>
    <row r="725" ht="15.75" customHeight="1" s="185"/>
    <row r="726" ht="15.75" customHeight="1" s="185"/>
    <row r="727" ht="15.75" customHeight="1" s="185"/>
    <row r="728" ht="15.75" customHeight="1" s="185"/>
    <row r="729" ht="15.75" customHeight="1" s="185"/>
    <row r="730" ht="15.75" customHeight="1" s="185"/>
    <row r="731" ht="15.75" customHeight="1" s="185"/>
    <row r="732" ht="15.75" customHeight="1" s="185"/>
    <row r="733" ht="15.75" customHeight="1" s="185"/>
    <row r="734" ht="15.75" customHeight="1" s="185"/>
    <row r="735" ht="15.75" customHeight="1" s="185"/>
    <row r="736" ht="15.75" customHeight="1" s="185"/>
    <row r="737" ht="15.75" customHeight="1" s="185"/>
    <row r="738" ht="15.75" customHeight="1" s="185"/>
    <row r="739" ht="15.75" customHeight="1" s="185"/>
    <row r="740" ht="15.75" customHeight="1" s="185"/>
    <row r="741" ht="15.75" customHeight="1" s="185"/>
    <row r="742" ht="15.75" customHeight="1" s="185"/>
    <row r="743" ht="15.75" customHeight="1" s="185"/>
    <row r="744" ht="15.75" customHeight="1" s="185"/>
    <row r="745" ht="15.75" customHeight="1" s="185"/>
    <row r="746" ht="15.75" customHeight="1" s="185"/>
    <row r="747" ht="15.75" customHeight="1" s="185"/>
    <row r="748" ht="15.75" customHeight="1" s="185"/>
    <row r="749" ht="15.75" customHeight="1" s="185"/>
    <row r="750" ht="15.75" customHeight="1" s="185"/>
    <row r="751" ht="15.75" customHeight="1" s="185"/>
    <row r="752" ht="15.75" customHeight="1" s="185"/>
    <row r="753" ht="15.75" customHeight="1" s="185"/>
    <row r="754" ht="15.75" customHeight="1" s="185"/>
    <row r="755" ht="15.75" customHeight="1" s="185"/>
    <row r="756" ht="15.75" customHeight="1" s="185"/>
    <row r="757" ht="15.75" customHeight="1" s="185"/>
    <row r="758" ht="15.75" customHeight="1" s="185"/>
    <row r="759" ht="15.75" customHeight="1" s="185"/>
    <row r="760" ht="15.75" customHeight="1" s="185"/>
    <row r="761" ht="15.75" customHeight="1" s="185"/>
    <row r="762" ht="15.75" customHeight="1" s="185"/>
    <row r="763" ht="15.75" customHeight="1" s="185"/>
    <row r="764" ht="15.75" customHeight="1" s="185"/>
    <row r="765" ht="15.75" customHeight="1" s="185"/>
    <row r="766" ht="15.75" customHeight="1" s="185"/>
    <row r="767" ht="15.75" customHeight="1" s="185"/>
    <row r="768" ht="15.75" customHeight="1" s="185"/>
    <row r="769" ht="15.75" customHeight="1" s="185"/>
    <row r="770" ht="15.75" customHeight="1" s="185"/>
    <row r="771" ht="15.75" customHeight="1" s="185"/>
    <row r="772" ht="15.75" customHeight="1" s="185"/>
    <row r="773" ht="15.75" customHeight="1" s="185"/>
    <row r="774" ht="15.75" customHeight="1" s="185"/>
    <row r="775" ht="15.75" customHeight="1" s="185"/>
    <row r="776" ht="15.75" customHeight="1" s="185"/>
    <row r="777" ht="15.75" customHeight="1" s="185"/>
    <row r="778" ht="15.75" customHeight="1" s="185"/>
    <row r="779" ht="15.75" customHeight="1" s="185"/>
    <row r="780" ht="15.75" customHeight="1" s="185"/>
    <row r="781" ht="15.75" customHeight="1" s="185"/>
    <row r="782" ht="15.75" customHeight="1" s="185"/>
    <row r="783" ht="15.75" customHeight="1" s="185"/>
    <row r="784" ht="15.75" customHeight="1" s="185"/>
    <row r="785" ht="15.75" customHeight="1" s="185"/>
    <row r="786" ht="15.75" customHeight="1" s="185"/>
    <row r="787" ht="15.75" customHeight="1" s="185"/>
    <row r="788" ht="15.75" customHeight="1" s="185"/>
    <row r="789" ht="15.75" customHeight="1" s="185"/>
    <row r="790" ht="15.75" customHeight="1" s="185"/>
    <row r="791" ht="15.75" customHeight="1" s="185"/>
    <row r="792" ht="15.75" customHeight="1" s="185"/>
    <row r="793" ht="15.75" customHeight="1" s="185"/>
    <row r="794" ht="15.75" customHeight="1" s="185"/>
    <row r="795" ht="15.75" customHeight="1" s="185"/>
    <row r="796" ht="15.75" customHeight="1" s="185"/>
    <row r="797" ht="15.75" customHeight="1" s="185"/>
    <row r="798" ht="15.75" customHeight="1" s="185"/>
    <row r="799" ht="15.75" customHeight="1" s="185"/>
    <row r="800" ht="15.75" customHeight="1" s="185"/>
    <row r="801" ht="15.75" customHeight="1" s="185"/>
    <row r="802" ht="15.75" customHeight="1" s="185"/>
    <row r="803" ht="15.75" customHeight="1" s="185"/>
    <row r="804" ht="15.75" customHeight="1" s="185"/>
    <row r="805" ht="15.75" customHeight="1" s="185"/>
    <row r="806" ht="15.75" customHeight="1" s="185"/>
    <row r="807" ht="15.75" customHeight="1" s="185"/>
    <row r="808" ht="15.75" customHeight="1" s="185"/>
    <row r="809" ht="15.75" customHeight="1" s="185"/>
    <row r="810" ht="15.75" customHeight="1" s="185"/>
    <row r="811" ht="15.75" customHeight="1" s="185"/>
    <row r="812" ht="15.75" customHeight="1" s="185"/>
    <row r="813" ht="15.75" customHeight="1" s="185"/>
    <row r="814" ht="15.75" customHeight="1" s="185"/>
    <row r="815" ht="15.75" customHeight="1" s="185"/>
    <row r="816" ht="15.75" customHeight="1" s="185"/>
    <row r="817" ht="15.75" customHeight="1" s="185"/>
    <row r="818" ht="15.75" customHeight="1" s="185"/>
    <row r="819" ht="15.75" customHeight="1" s="185"/>
    <row r="820" ht="15.75" customHeight="1" s="185"/>
    <row r="821" ht="15.75" customHeight="1" s="185"/>
    <row r="822" ht="15.75" customHeight="1" s="185"/>
    <row r="823" ht="15.75" customHeight="1" s="185"/>
    <row r="824" ht="15.75" customHeight="1" s="185"/>
    <row r="825" ht="15.75" customHeight="1" s="185"/>
    <row r="826" ht="15.75" customHeight="1" s="185"/>
    <row r="827" ht="15.75" customHeight="1" s="185"/>
    <row r="828" ht="15.75" customHeight="1" s="185"/>
    <row r="829" ht="15.75" customHeight="1" s="185"/>
    <row r="830" ht="15.75" customHeight="1" s="185"/>
    <row r="831" ht="15.75" customHeight="1" s="185"/>
    <row r="832" ht="15.75" customHeight="1" s="185"/>
    <row r="833" ht="15.75" customHeight="1" s="185"/>
    <row r="834" ht="15.75" customHeight="1" s="185"/>
    <row r="835" ht="15.75" customHeight="1" s="185"/>
    <row r="836" ht="15.75" customHeight="1" s="185"/>
    <row r="837" ht="15.75" customHeight="1" s="185"/>
    <row r="838" ht="15.75" customHeight="1" s="185"/>
    <row r="839" ht="15.75" customHeight="1" s="185"/>
    <row r="840" ht="15.75" customHeight="1" s="185"/>
    <row r="841" ht="15.75" customHeight="1" s="185"/>
    <row r="842" ht="15.75" customHeight="1" s="185"/>
    <row r="843" ht="15.75" customHeight="1" s="185"/>
    <row r="844" ht="15.75" customHeight="1" s="185"/>
    <row r="845" ht="15.75" customHeight="1" s="185"/>
    <row r="846" ht="15.75" customHeight="1" s="185"/>
    <row r="847" ht="15.75" customHeight="1" s="185"/>
    <row r="848" ht="15.75" customHeight="1" s="185"/>
    <row r="849" ht="15.75" customHeight="1" s="185"/>
    <row r="850" ht="15.75" customHeight="1" s="185"/>
    <row r="851" ht="15.75" customHeight="1" s="185"/>
    <row r="852" ht="15.75" customHeight="1" s="185"/>
    <row r="853" ht="15.75" customHeight="1" s="185"/>
    <row r="854" ht="15.75" customHeight="1" s="185"/>
    <row r="855" ht="15.75" customHeight="1" s="185"/>
    <row r="856" ht="15.75" customHeight="1" s="185"/>
    <row r="857" ht="15.75" customHeight="1" s="185"/>
    <row r="858" ht="15.75" customHeight="1" s="185"/>
    <row r="859" ht="15.75" customHeight="1" s="185"/>
    <row r="860" ht="15.75" customHeight="1" s="185"/>
    <row r="861" ht="15.75" customHeight="1" s="185"/>
    <row r="862" ht="15.75" customHeight="1" s="185"/>
    <row r="863" ht="15.75" customHeight="1" s="185"/>
    <row r="864" ht="15.75" customHeight="1" s="185"/>
    <row r="865" ht="15.75" customHeight="1" s="185"/>
    <row r="866" ht="15.75" customHeight="1" s="185"/>
    <row r="867" ht="15.75" customHeight="1" s="185"/>
    <row r="868" ht="15.75" customHeight="1" s="185"/>
    <row r="869" ht="15.75" customHeight="1" s="185"/>
    <row r="870" ht="15.75" customHeight="1" s="185"/>
    <row r="871" ht="15.75" customHeight="1" s="185"/>
    <row r="872" ht="15.75" customHeight="1" s="185"/>
    <row r="873" ht="15.75" customHeight="1" s="185"/>
    <row r="874" ht="15.75" customHeight="1" s="185"/>
    <row r="875" ht="15.75" customHeight="1" s="185"/>
    <row r="876" ht="15.75" customHeight="1" s="185"/>
    <row r="877" ht="15.75" customHeight="1" s="185"/>
    <row r="878" ht="15.75" customHeight="1" s="185"/>
    <row r="879" ht="15.75" customHeight="1" s="185"/>
    <row r="880" ht="15.75" customHeight="1" s="185"/>
    <row r="881" ht="15.75" customHeight="1" s="185"/>
    <row r="882" ht="15.75" customHeight="1" s="185"/>
    <row r="883" ht="15.75" customHeight="1" s="185"/>
    <row r="884" ht="15.75" customHeight="1" s="185"/>
    <row r="885" ht="15.75" customHeight="1" s="185"/>
    <row r="886" ht="15.75" customHeight="1" s="185"/>
    <row r="887" ht="15.75" customHeight="1" s="185"/>
    <row r="888" ht="15.75" customHeight="1" s="185"/>
    <row r="889" ht="15.75" customHeight="1" s="185"/>
    <row r="890" ht="15.75" customHeight="1" s="185"/>
    <row r="891" ht="15.75" customHeight="1" s="185"/>
    <row r="892" ht="15.75" customHeight="1" s="185"/>
    <row r="893" ht="15.75" customHeight="1" s="185"/>
    <row r="894" ht="15.75" customHeight="1" s="185"/>
    <row r="895" ht="15.75" customHeight="1" s="185"/>
    <row r="896" ht="15.75" customHeight="1" s="185"/>
    <row r="897" ht="15.75" customHeight="1" s="185"/>
    <row r="898" ht="15.75" customHeight="1" s="185"/>
    <row r="899" ht="15.75" customHeight="1" s="185"/>
    <row r="900" ht="15.75" customHeight="1" s="185"/>
    <row r="901" ht="15.75" customHeight="1" s="185"/>
    <row r="902" ht="15.75" customHeight="1" s="185"/>
    <row r="903" ht="15.75" customHeight="1" s="185"/>
    <row r="904" ht="15.75" customHeight="1" s="185"/>
    <row r="905" ht="15.75" customHeight="1" s="185"/>
    <row r="906" ht="15.75" customHeight="1" s="185"/>
    <row r="907" ht="15.75" customHeight="1" s="185"/>
    <row r="908" ht="15.75" customHeight="1" s="185"/>
    <row r="909" ht="15.75" customHeight="1" s="185"/>
    <row r="910" ht="15.75" customHeight="1" s="185"/>
    <row r="911" ht="15.75" customHeight="1" s="185"/>
    <row r="912" ht="15.75" customHeight="1" s="185"/>
    <row r="913" ht="15.75" customHeight="1" s="185"/>
    <row r="914" ht="15.75" customHeight="1" s="185"/>
    <row r="915" ht="15.75" customHeight="1" s="185"/>
    <row r="916" ht="15.75" customHeight="1" s="185"/>
    <row r="917" ht="15.75" customHeight="1" s="185"/>
    <row r="918" ht="15.75" customHeight="1" s="185"/>
    <row r="919" ht="15.75" customHeight="1" s="185"/>
    <row r="920" ht="15.75" customHeight="1" s="185"/>
    <row r="921" ht="15.75" customHeight="1" s="185"/>
    <row r="922" ht="15.75" customHeight="1" s="185"/>
    <row r="923" ht="15.75" customHeight="1" s="185"/>
    <row r="924" ht="15.75" customHeight="1" s="185"/>
    <row r="925" ht="15.75" customHeight="1" s="185"/>
    <row r="926" ht="15.75" customHeight="1" s="185"/>
    <row r="927" ht="15.75" customHeight="1" s="185"/>
    <row r="928" ht="15.75" customHeight="1" s="185"/>
    <row r="929" ht="15.75" customHeight="1" s="185"/>
    <row r="930" ht="15.75" customHeight="1" s="185"/>
    <row r="931" ht="15.75" customHeight="1" s="185"/>
    <row r="932" ht="15.75" customHeight="1" s="185"/>
    <row r="933" ht="15.75" customHeight="1" s="185"/>
    <row r="934" ht="15.75" customHeight="1" s="185"/>
    <row r="935" ht="15.75" customHeight="1" s="185"/>
    <row r="936" ht="15.75" customHeight="1" s="185"/>
    <row r="937" ht="15.75" customHeight="1" s="185"/>
    <row r="938" ht="15.75" customHeight="1" s="185"/>
    <row r="939" ht="15.75" customHeight="1" s="185"/>
    <row r="940" ht="15.75" customHeight="1" s="185"/>
    <row r="941" ht="15.75" customHeight="1" s="185"/>
    <row r="942" ht="15.75" customHeight="1" s="185"/>
    <row r="943" ht="15.75" customHeight="1" s="185"/>
    <row r="944" ht="15.75" customHeight="1" s="185"/>
    <row r="945" ht="15.75" customHeight="1" s="185"/>
    <row r="946" ht="15.75" customHeight="1" s="185"/>
    <row r="947" ht="15.75" customHeight="1" s="185"/>
    <row r="948" ht="15.75" customHeight="1" s="185"/>
    <row r="949" ht="15.75" customHeight="1" s="185"/>
    <row r="950" ht="15.75" customHeight="1" s="185"/>
    <row r="951" ht="15.75" customHeight="1" s="185"/>
    <row r="952" ht="15.75" customHeight="1" s="185"/>
    <row r="953" ht="15.75" customHeight="1" s="185"/>
    <row r="954" ht="15.75" customHeight="1" s="185"/>
    <row r="955" ht="15.75" customHeight="1" s="185"/>
    <row r="956" ht="15.75" customHeight="1" s="185"/>
    <row r="957" ht="15.75" customHeight="1" s="185"/>
    <row r="958" ht="15.75" customHeight="1" s="185"/>
    <row r="959" ht="15.75" customHeight="1" s="185"/>
    <row r="960" ht="15.75" customHeight="1" s="185"/>
    <row r="961" ht="15.75" customHeight="1" s="185"/>
    <row r="962" ht="15.75" customHeight="1" s="185"/>
    <row r="963" ht="15.75" customHeight="1" s="185"/>
    <row r="964" ht="15.75" customHeight="1" s="185"/>
    <row r="965" ht="15.75" customHeight="1" s="185"/>
    <row r="966" ht="15.75" customHeight="1" s="185"/>
    <row r="967" ht="15.75" customHeight="1" s="185"/>
    <row r="968" ht="15.75" customHeight="1" s="185"/>
    <row r="969" ht="15.75" customHeight="1" s="185"/>
    <row r="970" ht="15.75" customHeight="1" s="185"/>
    <row r="971" ht="15.75" customHeight="1" s="185"/>
    <row r="972" ht="15.75" customHeight="1" s="185"/>
    <row r="973" ht="15.75" customHeight="1" s="185"/>
    <row r="974" ht="15.75" customHeight="1" s="185"/>
    <row r="975" ht="15.75" customHeight="1" s="185"/>
    <row r="976" ht="15.75" customHeight="1" s="185"/>
    <row r="977" ht="15.75" customHeight="1" s="185"/>
    <row r="978" ht="15.75" customHeight="1" s="185"/>
    <row r="979" ht="15.75" customHeight="1" s="185"/>
    <row r="980" ht="15.75" customHeight="1" s="185"/>
    <row r="981" ht="15.75" customHeight="1" s="185"/>
    <row r="982" ht="15.75" customHeight="1" s="185"/>
    <row r="983" ht="15.75" customHeight="1" s="185"/>
    <row r="984" ht="15.75" customHeight="1" s="185"/>
    <row r="985" ht="15.75" customHeight="1" s="185"/>
    <row r="986" ht="15.75" customHeight="1" s="185"/>
    <row r="987" ht="15.75" customHeight="1" s="185"/>
    <row r="988" ht="15.75" customHeight="1" s="185"/>
    <row r="989" ht="15.75" customHeight="1" s="185"/>
    <row r="990" ht="15.75" customHeight="1" s="185"/>
    <row r="991" ht="15.75" customHeight="1" s="185"/>
    <row r="992" ht="15.75" customHeight="1" s="185"/>
    <row r="993" ht="15.75" customHeight="1" s="185"/>
    <row r="994" ht="15.75" customHeight="1" s="185"/>
    <row r="995" ht="15.75" customHeight="1" s="185"/>
    <row r="996" ht="15.75" customHeight="1" s="185"/>
    <row r="997" ht="15.75" customHeight="1" s="185"/>
    <row r="998" ht="15.75" customHeight="1" s="185"/>
    <row r="999" ht="15.75" customHeight="1" s="185"/>
    <row r="1000" ht="15.75" customHeight="1" s="185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2026-02-06T05:29:49Z</dcterms:modified>
  <cp:lastModifiedBy>Joh M</cp:lastModifiedBy>
</cp:coreProperties>
</file>