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1a0792e964bc7974/documentos/Cabos ^0 Plugs/"/>
    </mc:Choice>
  </mc:AlternateContent>
  <xr:revisionPtr revIDLastSave="613" documentId="8_{862B854D-D0F4-4CE9-A287-18F52EE69B26}" xr6:coauthVersionLast="47" xr6:coauthVersionMax="47" xr10:uidLastSave="{DC2642EB-9F4B-4821-9AD0-011D2962C937}"/>
  <bookViews>
    <workbookView xWindow="-96" yWindow="-96" windowWidth="23232" windowHeight="12432" xr2:uid="{00000000-000D-0000-FFFF-FFFF00000000}"/>
  </bookViews>
  <sheets>
    <sheet name="CABOS" sheetId="1" r:id="rId1"/>
    <sheet name="Planilha2" sheetId="5" r:id="rId2"/>
    <sheet name="Inventário+Enviado+pela+Amazon+" sheetId="2" r:id="rId3"/>
    <sheet name="Planilha3" sheetId="6" r:id="rId4"/>
    <sheet name="Estoque FULL " sheetId="3" r:id="rId5"/>
    <sheet name="Planilha1" sheetId="4" state="hidden" r:id="rId6"/>
  </sheets>
  <definedNames>
    <definedName name="_xlnm._FilterDatabase" localSheetId="0" hidden="1">CABOS!$A$1:$AP$468</definedName>
    <definedName name="_xlnm._FilterDatabase" localSheetId="4" hidden="1">'Estoque FULL '!$A$3:$C$364</definedName>
    <definedName name="DadosExternos_1" localSheetId="2">'Inventário+Enviado+pela+Amazon+'!$A$1:$F$510</definedName>
    <definedName name="DadosExternos_2" localSheetId="2">'Inventário+Enviado+pela+Amazon+'!$A$1:$F$536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3" i="1" l="1"/>
  <c r="T453" i="1"/>
  <c r="S453" i="1"/>
  <c r="AI450" i="1"/>
  <c r="AH450" i="1" s="1"/>
  <c r="AI449" i="1"/>
  <c r="AH449" i="1" s="1"/>
  <c r="AI448" i="1"/>
  <c r="AH448" i="1" s="1"/>
  <c r="AI447" i="1"/>
  <c r="AH447" i="1" s="1"/>
  <c r="AI446" i="1"/>
  <c r="AH446" i="1" s="1"/>
  <c r="AI444" i="1"/>
  <c r="AH444" i="1" s="1"/>
  <c r="AI443" i="1"/>
  <c r="AH443" i="1" s="1"/>
  <c r="AI442" i="1"/>
  <c r="AH442" i="1" s="1"/>
  <c r="AI441" i="1"/>
  <c r="AH441" i="1" s="1"/>
  <c r="AI439" i="1"/>
  <c r="AH439" i="1" s="1"/>
  <c r="AI438" i="1"/>
  <c r="AH438" i="1" s="1"/>
  <c r="AI436" i="1"/>
  <c r="AH436" i="1" s="1"/>
  <c r="AI435" i="1"/>
  <c r="AH435" i="1" s="1"/>
  <c r="AI434" i="1"/>
  <c r="AH434" i="1" s="1"/>
  <c r="AI433" i="1"/>
  <c r="AH433" i="1" s="1"/>
  <c r="AI432" i="1"/>
  <c r="AH432" i="1" s="1"/>
  <c r="AI431" i="1"/>
  <c r="AH431" i="1" s="1"/>
  <c r="AI430" i="1"/>
  <c r="AH430" i="1" s="1"/>
  <c r="AI429" i="1"/>
  <c r="AH429" i="1" s="1"/>
  <c r="AI427" i="1"/>
  <c r="AH427" i="1" s="1"/>
  <c r="AI426" i="1"/>
  <c r="AH426" i="1" s="1"/>
  <c r="AI425" i="1"/>
  <c r="AH425" i="1" s="1"/>
  <c r="AI424" i="1"/>
  <c r="AH424" i="1" s="1"/>
  <c r="AI423" i="1"/>
  <c r="AH423" i="1" s="1"/>
  <c r="AI422" i="1"/>
  <c r="AH422" i="1" s="1"/>
  <c r="AI421" i="1"/>
  <c r="AH421" i="1" s="1"/>
  <c r="AI420" i="1"/>
  <c r="AH420" i="1" s="1"/>
  <c r="AI419" i="1"/>
  <c r="AH419" i="1" s="1"/>
  <c r="AI418" i="1"/>
  <c r="AH418" i="1" s="1"/>
  <c r="AI417" i="1"/>
  <c r="AH417" i="1" s="1"/>
  <c r="AI416" i="1"/>
  <c r="AH416" i="1" s="1"/>
  <c r="AI415" i="1"/>
  <c r="AH415" i="1" s="1"/>
  <c r="AI414" i="1"/>
  <c r="AH414" i="1" s="1"/>
  <c r="AI413" i="1"/>
  <c r="AH413" i="1" s="1"/>
  <c r="AI412" i="1"/>
  <c r="AH412" i="1" s="1"/>
  <c r="AI411" i="1"/>
  <c r="AH411" i="1" s="1"/>
  <c r="AI410" i="1"/>
  <c r="AH410" i="1" s="1"/>
  <c r="AI408" i="1"/>
  <c r="AH408" i="1" s="1"/>
  <c r="AI407" i="1"/>
  <c r="AH407" i="1" s="1"/>
  <c r="AI406" i="1"/>
  <c r="AH406" i="1" s="1"/>
  <c r="AI405" i="1"/>
  <c r="AH405" i="1" s="1"/>
  <c r="AI403" i="1"/>
  <c r="AH403" i="1" s="1"/>
  <c r="AI402" i="1"/>
  <c r="AH402" i="1" s="1"/>
  <c r="AI401" i="1"/>
  <c r="AH401" i="1" s="1"/>
  <c r="AI400" i="1"/>
  <c r="AH400" i="1" s="1"/>
  <c r="AI386" i="1"/>
  <c r="AH386" i="1" s="1"/>
  <c r="AI385" i="1"/>
  <c r="AH385" i="1" s="1"/>
  <c r="AI384" i="1"/>
  <c r="AH384" i="1" s="1"/>
  <c r="AI383" i="1"/>
  <c r="AH383" i="1" s="1"/>
  <c r="AI382" i="1"/>
  <c r="AH382" i="1" s="1"/>
  <c r="AI381" i="1"/>
  <c r="AH381" i="1" s="1"/>
  <c r="AI380" i="1"/>
  <c r="AH380" i="1" s="1"/>
  <c r="AI379" i="1"/>
  <c r="AH379" i="1" s="1"/>
  <c r="AI376" i="1"/>
  <c r="AH376" i="1" s="1"/>
  <c r="AI375" i="1"/>
  <c r="AH375" i="1" s="1"/>
  <c r="AI374" i="1"/>
  <c r="AH374" i="1" s="1"/>
  <c r="AI373" i="1"/>
  <c r="AH373" i="1" s="1"/>
  <c r="AI372" i="1"/>
  <c r="AH372" i="1" s="1"/>
  <c r="AI371" i="1"/>
  <c r="AH371" i="1" s="1"/>
  <c r="AI370" i="1"/>
  <c r="AH370" i="1" s="1"/>
  <c r="AI367" i="1"/>
  <c r="AH367" i="1" s="1"/>
  <c r="AI366" i="1"/>
  <c r="AH366" i="1" s="1"/>
  <c r="AI365" i="1"/>
  <c r="AH365" i="1" s="1"/>
  <c r="AI364" i="1"/>
  <c r="AH364" i="1" s="1"/>
  <c r="AI363" i="1"/>
  <c r="AH363" i="1" s="1"/>
  <c r="AI362" i="1"/>
  <c r="AH362" i="1" s="1"/>
  <c r="AI360" i="1"/>
  <c r="AH360" i="1" s="1"/>
  <c r="AI359" i="1"/>
  <c r="AH359" i="1" s="1"/>
  <c r="AI358" i="1"/>
  <c r="AH358" i="1" s="1"/>
  <c r="AI357" i="1"/>
  <c r="AH357" i="1" s="1"/>
  <c r="AI354" i="1"/>
  <c r="AH354" i="1" s="1"/>
  <c r="AI353" i="1"/>
  <c r="AH353" i="1" s="1"/>
  <c r="AI352" i="1"/>
  <c r="AH352" i="1" s="1"/>
  <c r="AI351" i="1"/>
  <c r="AH351" i="1" s="1"/>
  <c r="AI349" i="1"/>
  <c r="AH349" i="1" s="1"/>
  <c r="AI348" i="1"/>
  <c r="AH348" i="1" s="1"/>
  <c r="AI347" i="1"/>
  <c r="AH347" i="1" s="1"/>
  <c r="AI346" i="1"/>
  <c r="AH346" i="1" s="1"/>
  <c r="AI340" i="1"/>
  <c r="AH340" i="1" s="1"/>
  <c r="AI339" i="1"/>
  <c r="AH339" i="1" s="1"/>
  <c r="AI338" i="1"/>
  <c r="AH338" i="1" s="1"/>
  <c r="AI336" i="1"/>
  <c r="AH336" i="1" s="1"/>
  <c r="AI335" i="1"/>
  <c r="AH335" i="1" s="1"/>
  <c r="AI334" i="1"/>
  <c r="AH334" i="1" s="1"/>
  <c r="AI333" i="1"/>
  <c r="AH333" i="1" s="1"/>
  <c r="AI330" i="1"/>
  <c r="AH330" i="1" s="1"/>
  <c r="AI329" i="1"/>
  <c r="AH329" i="1" s="1"/>
  <c r="AI328" i="1"/>
  <c r="AH328" i="1" s="1"/>
  <c r="AI326" i="1"/>
  <c r="AH326" i="1" s="1"/>
  <c r="AI325" i="1"/>
  <c r="AH325" i="1" s="1"/>
  <c r="AI324" i="1"/>
  <c r="AH324" i="1" s="1"/>
  <c r="AI314" i="1"/>
  <c r="AH314" i="1" s="1"/>
  <c r="AI310" i="1"/>
  <c r="AH310" i="1" s="1"/>
  <c r="AI308" i="1"/>
  <c r="AH308" i="1" s="1"/>
  <c r="AI305" i="1"/>
  <c r="AH305" i="1" s="1"/>
  <c r="AI303" i="1"/>
  <c r="AH303" i="1" s="1"/>
  <c r="AI302" i="1"/>
  <c r="AH302" i="1" s="1"/>
  <c r="AI299" i="1"/>
  <c r="AH299" i="1" s="1"/>
  <c r="AI289" i="1"/>
  <c r="AH289" i="1" s="1"/>
  <c r="AI288" i="1"/>
  <c r="AH288" i="1" s="1"/>
  <c r="AI285" i="1"/>
  <c r="AH285" i="1" s="1"/>
  <c r="AI256" i="1"/>
  <c r="AH256" i="1"/>
  <c r="AI252" i="1"/>
  <c r="AH252" i="1" s="1"/>
  <c r="AI251" i="1"/>
  <c r="AH251" i="1" s="1"/>
  <c r="AI250" i="1"/>
  <c r="AH250" i="1" s="1"/>
  <c r="AI249" i="1"/>
  <c r="AI245" i="1"/>
  <c r="AH245" i="1" s="1"/>
  <c r="AI244" i="1"/>
  <c r="AH244" i="1" s="1"/>
  <c r="AI243" i="1"/>
  <c r="AH243" i="1" s="1"/>
  <c r="AI242" i="1"/>
  <c r="AH242" i="1" s="1"/>
  <c r="AI238" i="1"/>
  <c r="AH238" i="1" s="1"/>
  <c r="AI237" i="1"/>
  <c r="AH237" i="1" s="1"/>
  <c r="AI236" i="1"/>
  <c r="AH236" i="1" s="1"/>
  <c r="AI235" i="1"/>
  <c r="AH235" i="1" s="1"/>
  <c r="AH220" i="1"/>
  <c r="AI215" i="1"/>
  <c r="AH215" i="1" s="1"/>
  <c r="AI209" i="1"/>
  <c r="AH209" i="1" s="1"/>
  <c r="AI208" i="1"/>
  <c r="AH208" i="1" s="1"/>
  <c r="AI207" i="1"/>
  <c r="AH207" i="1" s="1"/>
  <c r="AI205" i="1"/>
  <c r="AH205" i="1" s="1"/>
  <c r="AI204" i="1"/>
  <c r="AH204" i="1" s="1"/>
  <c r="AI203" i="1"/>
  <c r="AH203" i="1" s="1"/>
  <c r="AI201" i="1"/>
  <c r="AH201" i="1" s="1"/>
  <c r="AI200" i="1"/>
  <c r="AH200" i="1" s="1"/>
  <c r="AI196" i="1"/>
  <c r="AH196" i="1" s="1"/>
  <c r="AI195" i="1"/>
  <c r="AH195" i="1" s="1"/>
  <c r="AI192" i="1"/>
  <c r="AH192" i="1" s="1"/>
  <c r="AI191" i="1"/>
  <c r="AH191" i="1" s="1"/>
  <c r="AI190" i="1"/>
  <c r="AH190" i="1" s="1"/>
  <c r="AI188" i="1"/>
  <c r="AH188" i="1" s="1"/>
  <c r="AI186" i="1"/>
  <c r="AH186" i="1" s="1"/>
  <c r="AI184" i="1"/>
  <c r="AH184" i="1" s="1"/>
  <c r="AI182" i="1"/>
  <c r="AH182" i="1" s="1"/>
  <c r="AI172" i="1"/>
  <c r="AH172" i="1" s="1"/>
  <c r="AI170" i="1"/>
  <c r="AH170" i="1" s="1"/>
  <c r="AI168" i="1"/>
  <c r="AH168" i="1" s="1"/>
  <c r="AI167" i="1"/>
  <c r="AH167" i="1" s="1"/>
  <c r="AI165" i="1"/>
  <c r="AH165" i="1" s="1"/>
  <c r="AI161" i="1"/>
  <c r="AH161" i="1" s="1"/>
  <c r="AI159" i="1"/>
  <c r="AH159" i="1" s="1"/>
  <c r="AI155" i="1"/>
  <c r="AH155" i="1" s="1"/>
  <c r="AI153" i="1"/>
  <c r="AH153" i="1" s="1"/>
  <c r="AI152" i="1"/>
  <c r="AH152" i="1" s="1"/>
  <c r="AI151" i="1"/>
  <c r="AH151" i="1" s="1"/>
  <c r="AI150" i="1"/>
  <c r="AH150" i="1" s="1"/>
  <c r="AI148" i="1"/>
  <c r="AH148" i="1" s="1"/>
  <c r="AI146" i="1"/>
  <c r="AH146" i="1" s="1"/>
  <c r="AI143" i="1"/>
  <c r="AH143" i="1" s="1"/>
  <c r="AI142" i="1"/>
  <c r="AH142" i="1" s="1"/>
  <c r="AI141" i="1"/>
  <c r="AH141" i="1" s="1"/>
  <c r="AI135" i="1"/>
  <c r="AH135" i="1" s="1"/>
  <c r="AI132" i="1"/>
  <c r="AH132" i="1" s="1"/>
  <c r="AI130" i="1"/>
  <c r="AH130" i="1" s="1"/>
  <c r="AI128" i="1"/>
  <c r="AH128" i="1" s="1"/>
  <c r="AI126" i="1"/>
  <c r="AH126" i="1" s="1"/>
  <c r="AI124" i="1"/>
  <c r="AH124" i="1" s="1"/>
  <c r="AI122" i="1"/>
  <c r="AH122" i="1" s="1"/>
  <c r="AI121" i="1"/>
  <c r="AH121" i="1" s="1"/>
  <c r="AI117" i="1"/>
  <c r="AH117" i="1" s="1"/>
  <c r="AI116" i="1"/>
  <c r="AH116" i="1" s="1"/>
  <c r="AI103" i="1"/>
  <c r="AH103" i="1" s="1"/>
  <c r="AI101" i="1"/>
  <c r="AH101" i="1" s="1"/>
  <c r="AI99" i="1"/>
  <c r="AH99" i="1" s="1"/>
  <c r="AI94" i="1"/>
  <c r="AH94" i="1" s="1"/>
  <c r="AI92" i="1"/>
  <c r="AH92" i="1" s="1"/>
  <c r="AI89" i="1"/>
  <c r="AH89" i="1" s="1"/>
  <c r="AI86" i="1"/>
  <c r="AH86" i="1" s="1"/>
  <c r="AI84" i="1"/>
  <c r="AH84" i="1" s="1"/>
  <c r="AI82" i="1"/>
  <c r="AH82" i="1" s="1"/>
  <c r="AI78" i="1"/>
  <c r="AH78" i="1" s="1"/>
  <c r="AI76" i="1"/>
  <c r="AH76" i="1" s="1"/>
  <c r="AI74" i="1"/>
  <c r="AH74" i="1" s="1"/>
  <c r="AI72" i="1"/>
  <c r="AH72" i="1" s="1"/>
  <c r="AI70" i="1"/>
  <c r="AH70" i="1" s="1"/>
  <c r="AI69" i="1"/>
  <c r="AH69" i="1" s="1"/>
  <c r="AI67" i="1"/>
  <c r="AH67" i="1" s="1"/>
  <c r="AI66" i="1"/>
  <c r="AH66" i="1" s="1"/>
  <c r="AI62" i="1"/>
  <c r="AH62" i="1" s="1"/>
  <c r="AI61" i="1"/>
  <c r="AH61" i="1" s="1"/>
  <c r="AI59" i="1"/>
  <c r="AH59" i="1" s="1"/>
  <c r="AI57" i="1"/>
  <c r="AH57" i="1" s="1"/>
  <c r="AI55" i="1"/>
  <c r="AH55" i="1" s="1"/>
  <c r="AI53" i="1"/>
  <c r="AH53" i="1" s="1"/>
  <c r="AI51" i="1"/>
  <c r="AH51" i="1" s="1"/>
  <c r="AI49" i="1"/>
  <c r="AH49" i="1" s="1"/>
  <c r="AI47" i="1"/>
  <c r="AH47" i="1" s="1"/>
  <c r="AI45" i="1"/>
  <c r="AH45" i="1" s="1"/>
  <c r="AI43" i="1"/>
  <c r="AH43" i="1" s="1"/>
  <c r="AI41" i="1"/>
  <c r="AH41" i="1" s="1"/>
  <c r="AI39" i="1"/>
  <c r="AH39" i="1" s="1"/>
  <c r="AI38" i="1"/>
  <c r="AH38" i="1" s="1"/>
  <c r="AI36" i="1"/>
  <c r="AH36" i="1" s="1"/>
  <c r="AI30" i="1"/>
  <c r="AH30" i="1" s="1"/>
  <c r="AI28" i="1"/>
  <c r="AH28" i="1" s="1"/>
  <c r="AI26" i="1"/>
  <c r="AH26" i="1" s="1"/>
  <c r="AI24" i="1"/>
  <c r="AH24" i="1" s="1"/>
  <c r="AI22" i="1"/>
  <c r="AH22" i="1" s="1"/>
  <c r="AI20" i="1"/>
  <c r="AH20" i="1" s="1"/>
  <c r="AI18" i="1"/>
  <c r="AH18" i="1" s="1"/>
  <c r="AI16" i="1"/>
  <c r="AH16" i="1" s="1"/>
  <c r="AI15" i="1"/>
  <c r="AH15" i="1" s="1"/>
  <c r="AI11" i="1"/>
  <c r="AH11" i="1" s="1"/>
  <c r="AI9" i="1"/>
  <c r="AH9" i="1" s="1"/>
  <c r="AI5" i="1"/>
  <c r="AH5" i="1" s="1"/>
  <c r="AI3" i="1"/>
  <c r="AH3" i="1" s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O366" i="1"/>
  <c r="O367" i="1"/>
  <c r="V453" i="1" l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T146" i="1"/>
  <c r="AL453" i="1" l="1"/>
  <c r="AK453" i="1"/>
  <c r="AN453" i="1"/>
  <c r="AM453" i="1"/>
  <c r="AJ453" i="1"/>
  <c r="E209" i="1"/>
  <c r="E208" i="1"/>
  <c r="E207" i="1"/>
  <c r="V209" i="1"/>
  <c r="V208" i="1"/>
  <c r="V207" i="1"/>
  <c r="E205" i="1"/>
  <c r="E204" i="1"/>
  <c r="E203" i="1"/>
  <c r="V205" i="1"/>
  <c r="V204" i="1"/>
  <c r="V203" i="1"/>
  <c r="V200" i="1"/>
  <c r="AL200" i="1" s="1"/>
  <c r="AN200" i="1" s="1"/>
  <c r="AM200" i="1" s="1"/>
  <c r="V201" i="1"/>
  <c r="AK201" i="1" s="1"/>
  <c r="V256" i="1"/>
  <c r="V235" i="1"/>
  <c r="T234" i="1"/>
  <c r="V238" i="1"/>
  <c r="E238" i="1"/>
  <c r="AL211" i="1"/>
  <c r="AL212" i="1"/>
  <c r="AL228" i="1"/>
  <c r="AL230" i="1"/>
  <c r="AL253" i="1"/>
  <c r="AL262" i="1"/>
  <c r="AL275" i="1"/>
  <c r="AL276" i="1"/>
  <c r="AL294" i="1"/>
  <c r="AL295" i="1"/>
  <c r="AL296" i="1"/>
  <c r="AL297" i="1"/>
  <c r="AL298" i="1"/>
  <c r="AL317" i="1"/>
  <c r="AL320" i="1"/>
  <c r="AL322" i="1"/>
  <c r="AL358" i="1"/>
  <c r="AL361" i="1"/>
  <c r="AL440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35" i="1"/>
  <c r="AL37" i="1"/>
  <c r="AL95" i="1"/>
  <c r="AL108" i="1"/>
  <c r="AL114" i="1"/>
  <c r="AL162" i="1"/>
  <c r="AL163" i="1"/>
  <c r="V202" i="1"/>
  <c r="E202" i="1"/>
  <c r="Q297" i="1"/>
  <c r="T297" i="1"/>
  <c r="I282" i="1"/>
  <c r="E282" i="1" s="1"/>
  <c r="T450" i="1"/>
  <c r="T436" i="1"/>
  <c r="T435" i="1"/>
  <c r="E436" i="1"/>
  <c r="E435" i="1"/>
  <c r="E434" i="1"/>
  <c r="E433" i="1"/>
  <c r="T452" i="1"/>
  <c r="O452" i="1"/>
  <c r="I450" i="1"/>
  <c r="E450" i="1" s="1"/>
  <c r="T449" i="1"/>
  <c r="AC449" i="1"/>
  <c r="O449" i="1"/>
  <c r="I449" i="1"/>
  <c r="T448" i="1"/>
  <c r="E448" i="1"/>
  <c r="T447" i="1"/>
  <c r="AC447" i="1"/>
  <c r="O447" i="1"/>
  <c r="E447" i="1"/>
  <c r="T446" i="1"/>
  <c r="AC446" i="1"/>
  <c r="O446" i="1"/>
  <c r="E446" i="1"/>
  <c r="T445" i="1"/>
  <c r="E445" i="1"/>
  <c r="T444" i="1"/>
  <c r="O444" i="1"/>
  <c r="E444" i="1"/>
  <c r="T443" i="1"/>
  <c r="O443" i="1"/>
  <c r="E443" i="1"/>
  <c r="T442" i="1"/>
  <c r="O442" i="1"/>
  <c r="E442" i="1"/>
  <c r="T441" i="1"/>
  <c r="O441" i="1"/>
  <c r="I441" i="1"/>
  <c r="E441" i="1" s="1"/>
  <c r="AK440" i="1"/>
  <c r="AJ440" i="1"/>
  <c r="AC440" i="1"/>
  <c r="O440" i="1"/>
  <c r="T439" i="1"/>
  <c r="AC439" i="1"/>
  <c r="O439" i="1"/>
  <c r="I439" i="1"/>
  <c r="E439" i="1" s="1"/>
  <c r="T438" i="1"/>
  <c r="AC438" i="1"/>
  <c r="O438" i="1"/>
  <c r="I438" i="1"/>
  <c r="E438" i="1" s="1"/>
  <c r="T437" i="1"/>
  <c r="AC437" i="1"/>
  <c r="I437" i="1"/>
  <c r="T434" i="1"/>
  <c r="O434" i="1"/>
  <c r="T433" i="1"/>
  <c r="O433" i="1"/>
  <c r="T432" i="1"/>
  <c r="AC432" i="1"/>
  <c r="O432" i="1"/>
  <c r="I432" i="1"/>
  <c r="T431" i="1"/>
  <c r="AC431" i="1"/>
  <c r="O431" i="1"/>
  <c r="I431" i="1"/>
  <c r="E431" i="1" s="1"/>
  <c r="T430" i="1"/>
  <c r="AC430" i="1"/>
  <c r="O430" i="1"/>
  <c r="I430" i="1"/>
  <c r="E430" i="1" s="1"/>
  <c r="T429" i="1"/>
  <c r="AC429" i="1"/>
  <c r="O429" i="1"/>
  <c r="I429" i="1"/>
  <c r="T428" i="1"/>
  <c r="AC428" i="1"/>
  <c r="O428" i="1"/>
  <c r="I428" i="1"/>
  <c r="E428" i="1" s="1"/>
  <c r="T427" i="1"/>
  <c r="AC427" i="1"/>
  <c r="O427" i="1"/>
  <c r="I427" i="1"/>
  <c r="T426" i="1"/>
  <c r="AC426" i="1"/>
  <c r="O426" i="1"/>
  <c r="I426" i="1"/>
  <c r="E426" i="1" s="1"/>
  <c r="T425" i="1"/>
  <c r="AC425" i="1"/>
  <c r="O425" i="1"/>
  <c r="I425" i="1"/>
  <c r="T424" i="1"/>
  <c r="AC424" i="1"/>
  <c r="O424" i="1"/>
  <c r="I424" i="1"/>
  <c r="E424" i="1" s="1"/>
  <c r="T423" i="1"/>
  <c r="AC423" i="1"/>
  <c r="O423" i="1"/>
  <c r="I423" i="1"/>
  <c r="T422" i="1"/>
  <c r="AC422" i="1"/>
  <c r="O422" i="1"/>
  <c r="I422" i="1"/>
  <c r="E422" i="1" s="1"/>
  <c r="T421" i="1"/>
  <c r="AC421" i="1"/>
  <c r="O421" i="1"/>
  <c r="I421" i="1"/>
  <c r="E421" i="1" s="1"/>
  <c r="T420" i="1"/>
  <c r="AC420" i="1"/>
  <c r="O420" i="1"/>
  <c r="I420" i="1"/>
  <c r="AC419" i="1"/>
  <c r="O419" i="1"/>
  <c r="I419" i="1"/>
  <c r="T418" i="1"/>
  <c r="AC418" i="1"/>
  <c r="O418" i="1"/>
  <c r="I418" i="1"/>
  <c r="AC417" i="1"/>
  <c r="O417" i="1"/>
  <c r="I417" i="1"/>
  <c r="T416" i="1"/>
  <c r="AC416" i="1"/>
  <c r="O416" i="1"/>
  <c r="I416" i="1"/>
  <c r="E416" i="1" s="1"/>
  <c r="T415" i="1"/>
  <c r="AC415" i="1"/>
  <c r="O415" i="1"/>
  <c r="I415" i="1"/>
  <c r="E415" i="1" s="1"/>
  <c r="T414" i="1"/>
  <c r="AC414" i="1"/>
  <c r="O414" i="1"/>
  <c r="I414" i="1"/>
  <c r="E414" i="1" s="1"/>
  <c r="T413" i="1"/>
  <c r="AC413" i="1"/>
  <c r="O413" i="1"/>
  <c r="I413" i="1"/>
  <c r="E413" i="1" s="1"/>
  <c r="T412" i="1"/>
  <c r="AC412" i="1"/>
  <c r="O412" i="1"/>
  <c r="I412" i="1"/>
  <c r="E412" i="1" s="1"/>
  <c r="T411" i="1"/>
  <c r="AC411" i="1"/>
  <c r="O411" i="1"/>
  <c r="I411" i="1"/>
  <c r="E411" i="1" s="1"/>
  <c r="T410" i="1"/>
  <c r="AC410" i="1"/>
  <c r="O410" i="1"/>
  <c r="I410" i="1"/>
  <c r="T409" i="1"/>
  <c r="AC409" i="1"/>
  <c r="O409" i="1"/>
  <c r="I409" i="1"/>
  <c r="T408" i="1"/>
  <c r="O408" i="1"/>
  <c r="E408" i="1"/>
  <c r="T407" i="1"/>
  <c r="O407" i="1"/>
  <c r="E407" i="1"/>
  <c r="T406" i="1"/>
  <c r="AC406" i="1"/>
  <c r="O406" i="1"/>
  <c r="I406" i="1"/>
  <c r="E406" i="1" s="1"/>
  <c r="T405" i="1"/>
  <c r="O405" i="1"/>
  <c r="I405" i="1"/>
  <c r="E405" i="1" s="1"/>
  <c r="T404" i="1"/>
  <c r="AC404" i="1"/>
  <c r="O404" i="1"/>
  <c r="I404" i="1"/>
  <c r="T403" i="1"/>
  <c r="AC403" i="1"/>
  <c r="O403" i="1"/>
  <c r="I403" i="1"/>
  <c r="E403" i="1" s="1"/>
  <c r="T402" i="1"/>
  <c r="AC402" i="1"/>
  <c r="O402" i="1"/>
  <c r="I402" i="1"/>
  <c r="E402" i="1" s="1"/>
  <c r="T401" i="1"/>
  <c r="AC401" i="1"/>
  <c r="O401" i="1"/>
  <c r="I401" i="1"/>
  <c r="T400" i="1"/>
  <c r="AC400" i="1"/>
  <c r="O400" i="1"/>
  <c r="I400" i="1"/>
  <c r="E400" i="1" s="1"/>
  <c r="T399" i="1"/>
  <c r="AC399" i="1"/>
  <c r="O399" i="1"/>
  <c r="I399" i="1"/>
  <c r="E399" i="1" s="1"/>
  <c r="T398" i="1"/>
  <c r="AC398" i="1"/>
  <c r="O398" i="1"/>
  <c r="I398" i="1"/>
  <c r="T397" i="1"/>
  <c r="AC397" i="1"/>
  <c r="O397" i="1"/>
  <c r="I397" i="1"/>
  <c r="T396" i="1"/>
  <c r="AC396" i="1"/>
  <c r="O396" i="1"/>
  <c r="I396" i="1"/>
  <c r="T395" i="1"/>
  <c r="AC395" i="1"/>
  <c r="O395" i="1"/>
  <c r="I395" i="1"/>
  <c r="E395" i="1" s="1"/>
  <c r="T394" i="1"/>
  <c r="O394" i="1"/>
  <c r="I394" i="1"/>
  <c r="E394" i="1" s="1"/>
  <c r="T393" i="1"/>
  <c r="AC393" i="1"/>
  <c r="O393" i="1"/>
  <c r="I393" i="1"/>
  <c r="T392" i="1"/>
  <c r="AC392" i="1"/>
  <c r="O392" i="1"/>
  <c r="I392" i="1"/>
  <c r="T391" i="1"/>
  <c r="AC391" i="1"/>
  <c r="O391" i="1"/>
  <c r="I391" i="1"/>
  <c r="E391" i="1" s="1"/>
  <c r="T390" i="1"/>
  <c r="AC390" i="1"/>
  <c r="O390" i="1"/>
  <c r="I390" i="1"/>
  <c r="T389" i="1"/>
  <c r="AC389" i="1"/>
  <c r="O389" i="1"/>
  <c r="I389" i="1"/>
  <c r="E389" i="1" s="1"/>
  <c r="T388" i="1"/>
  <c r="AC388" i="1"/>
  <c r="O388" i="1"/>
  <c r="I388" i="1"/>
  <c r="E388" i="1" s="1"/>
  <c r="T387" i="1"/>
  <c r="AC387" i="1"/>
  <c r="O387" i="1"/>
  <c r="I387" i="1"/>
  <c r="AC386" i="1"/>
  <c r="O386" i="1"/>
  <c r="I386" i="1"/>
  <c r="T385" i="1"/>
  <c r="AC385" i="1"/>
  <c r="O385" i="1"/>
  <c r="I385" i="1"/>
  <c r="E385" i="1" s="1"/>
  <c r="T384" i="1"/>
  <c r="AC384" i="1"/>
  <c r="O384" i="1"/>
  <c r="I384" i="1"/>
  <c r="E384" i="1" s="1"/>
  <c r="T383" i="1"/>
  <c r="AC383" i="1"/>
  <c r="O383" i="1"/>
  <c r="I383" i="1"/>
  <c r="E383" i="1" s="1"/>
  <c r="T382" i="1"/>
  <c r="AC382" i="1"/>
  <c r="O382" i="1"/>
  <c r="I382" i="1"/>
  <c r="T381" i="1"/>
  <c r="AC381" i="1"/>
  <c r="O381" i="1"/>
  <c r="I381" i="1"/>
  <c r="T380" i="1"/>
  <c r="AC380" i="1"/>
  <c r="O380" i="1"/>
  <c r="I380" i="1"/>
  <c r="E380" i="1" s="1"/>
  <c r="T379" i="1"/>
  <c r="AC379" i="1"/>
  <c r="O379" i="1"/>
  <c r="I379" i="1"/>
  <c r="E379" i="1" s="1"/>
  <c r="T378" i="1"/>
  <c r="AC378" i="1"/>
  <c r="I378" i="1"/>
  <c r="T377" i="1"/>
  <c r="T376" i="1"/>
  <c r="AC376" i="1"/>
  <c r="I376" i="1"/>
  <c r="T375" i="1"/>
  <c r="AC375" i="1"/>
  <c r="I375" i="1"/>
  <c r="E375" i="1" s="1"/>
  <c r="T374" i="1"/>
  <c r="AC374" i="1"/>
  <c r="O374" i="1"/>
  <c r="I374" i="1"/>
  <c r="E374" i="1" s="1"/>
  <c r="T373" i="1"/>
  <c r="AC373" i="1"/>
  <c r="O373" i="1"/>
  <c r="I373" i="1"/>
  <c r="E373" i="1" s="1"/>
  <c r="T372" i="1"/>
  <c r="AC372" i="1"/>
  <c r="O372" i="1"/>
  <c r="I372" i="1"/>
  <c r="E372" i="1" s="1"/>
  <c r="T371" i="1"/>
  <c r="AC371" i="1"/>
  <c r="O371" i="1"/>
  <c r="I371" i="1"/>
  <c r="E371" i="1" s="1"/>
  <c r="T370" i="1"/>
  <c r="AC370" i="1"/>
  <c r="O370" i="1"/>
  <c r="I370" i="1"/>
  <c r="E370" i="1" s="1"/>
  <c r="T369" i="1"/>
  <c r="O369" i="1"/>
  <c r="T368" i="1"/>
  <c r="AC368" i="1"/>
  <c r="O368" i="1"/>
  <c r="I368" i="1"/>
  <c r="E368" i="1" s="1"/>
  <c r="T367" i="1"/>
  <c r="AC367" i="1"/>
  <c r="I367" i="1"/>
  <c r="E367" i="1" s="1"/>
  <c r="T366" i="1"/>
  <c r="AC366" i="1"/>
  <c r="I366" i="1"/>
  <c r="T365" i="1"/>
  <c r="AC365" i="1"/>
  <c r="I365" i="1"/>
  <c r="T364" i="1"/>
  <c r="AC364" i="1"/>
  <c r="I364" i="1"/>
  <c r="T363" i="1"/>
  <c r="AC363" i="1"/>
  <c r="O363" i="1"/>
  <c r="I363" i="1"/>
  <c r="E363" i="1" s="1"/>
  <c r="T362" i="1"/>
  <c r="AC362" i="1"/>
  <c r="O362" i="1"/>
  <c r="I362" i="1"/>
  <c r="AK361" i="1"/>
  <c r="AJ361" i="1"/>
  <c r="AC361" i="1"/>
  <c r="O361" i="1"/>
  <c r="V360" i="1"/>
  <c r="AJ360" i="1" s="1"/>
  <c r="O360" i="1"/>
  <c r="T359" i="1"/>
  <c r="O359" i="1"/>
  <c r="I359" i="1"/>
  <c r="E359" i="1" s="1"/>
  <c r="AK358" i="1"/>
  <c r="AJ358" i="1"/>
  <c r="AC358" i="1"/>
  <c r="O358" i="1"/>
  <c r="AC357" i="1"/>
  <c r="O357" i="1"/>
  <c r="I357" i="1"/>
  <c r="E357" i="1" s="1"/>
  <c r="T356" i="1"/>
  <c r="O356" i="1"/>
  <c r="I356" i="1"/>
  <c r="E356" i="1" s="1"/>
  <c r="T355" i="1"/>
  <c r="AC355" i="1"/>
  <c r="O355" i="1"/>
  <c r="I355" i="1"/>
  <c r="E355" i="1" s="1"/>
  <c r="T354" i="1"/>
  <c r="AC354" i="1"/>
  <c r="O354" i="1"/>
  <c r="I354" i="1"/>
  <c r="E354" i="1" s="1"/>
  <c r="T353" i="1"/>
  <c r="AC353" i="1"/>
  <c r="O353" i="1"/>
  <c r="I353" i="1"/>
  <c r="T352" i="1"/>
  <c r="O352" i="1"/>
  <c r="I352" i="1"/>
  <c r="E352" i="1" s="1"/>
  <c r="T351" i="1"/>
  <c r="AC351" i="1"/>
  <c r="O351" i="1"/>
  <c r="I351" i="1"/>
  <c r="E351" i="1" s="1"/>
  <c r="T350" i="1"/>
  <c r="AC350" i="1"/>
  <c r="O350" i="1"/>
  <c r="I350" i="1"/>
  <c r="E350" i="1" s="1"/>
  <c r="T349" i="1"/>
  <c r="O349" i="1"/>
  <c r="I349" i="1"/>
  <c r="E349" i="1" s="1"/>
  <c r="T348" i="1"/>
  <c r="AC348" i="1"/>
  <c r="O348" i="1"/>
  <c r="I348" i="1"/>
  <c r="T347" i="1"/>
  <c r="AC347" i="1"/>
  <c r="O347" i="1"/>
  <c r="I347" i="1"/>
  <c r="E347" i="1" s="1"/>
  <c r="T346" i="1"/>
  <c r="AC346" i="1"/>
  <c r="O346" i="1"/>
  <c r="I346" i="1"/>
  <c r="E346" i="1" s="1"/>
  <c r="T345" i="1"/>
  <c r="AC345" i="1"/>
  <c r="O345" i="1"/>
  <c r="I345" i="1"/>
  <c r="T344" i="1"/>
  <c r="AC344" i="1"/>
  <c r="O344" i="1"/>
  <c r="I344" i="1"/>
  <c r="E344" i="1" s="1"/>
  <c r="T343" i="1"/>
  <c r="AC343" i="1"/>
  <c r="O343" i="1"/>
  <c r="I343" i="1"/>
  <c r="E343" i="1" s="1"/>
  <c r="T342" i="1"/>
  <c r="AC342" i="1"/>
  <c r="O342" i="1"/>
  <c r="I342" i="1"/>
  <c r="E342" i="1" s="1"/>
  <c r="T341" i="1"/>
  <c r="AC341" i="1"/>
  <c r="O341" i="1"/>
  <c r="I341" i="1"/>
  <c r="E341" i="1" s="1"/>
  <c r="T340" i="1"/>
  <c r="AC340" i="1"/>
  <c r="O340" i="1"/>
  <c r="I340" i="1"/>
  <c r="E340" i="1" s="1"/>
  <c r="T339" i="1"/>
  <c r="AC339" i="1"/>
  <c r="O339" i="1"/>
  <c r="I339" i="1"/>
  <c r="E339" i="1" s="1"/>
  <c r="T338" i="1"/>
  <c r="AC338" i="1"/>
  <c r="O338" i="1"/>
  <c r="I338" i="1"/>
  <c r="E338" i="1" s="1"/>
  <c r="T337" i="1"/>
  <c r="AC337" i="1"/>
  <c r="O337" i="1"/>
  <c r="I337" i="1"/>
  <c r="E337" i="1" s="1"/>
  <c r="T336" i="1"/>
  <c r="AC336" i="1"/>
  <c r="O336" i="1"/>
  <c r="I336" i="1"/>
  <c r="T335" i="1"/>
  <c r="AC335" i="1"/>
  <c r="O335" i="1"/>
  <c r="I335" i="1"/>
  <c r="E335" i="1" s="1"/>
  <c r="T334" i="1"/>
  <c r="AC334" i="1"/>
  <c r="O334" i="1"/>
  <c r="I334" i="1"/>
  <c r="E334" i="1" s="1"/>
  <c r="T333" i="1"/>
  <c r="AC333" i="1"/>
  <c r="O333" i="1"/>
  <c r="I333" i="1"/>
  <c r="T332" i="1"/>
  <c r="AC332" i="1"/>
  <c r="O332" i="1"/>
  <c r="I332" i="1"/>
  <c r="E332" i="1" s="1"/>
  <c r="T331" i="1"/>
  <c r="AC331" i="1"/>
  <c r="I331" i="1"/>
  <c r="E331" i="1" s="1"/>
  <c r="T330" i="1"/>
  <c r="AC330" i="1"/>
  <c r="I330" i="1"/>
  <c r="E330" i="1" s="1"/>
  <c r="T329" i="1"/>
  <c r="AC329" i="1"/>
  <c r="O329" i="1"/>
  <c r="I329" i="1"/>
  <c r="T328" i="1"/>
  <c r="AC328" i="1"/>
  <c r="O328" i="1"/>
  <c r="I328" i="1"/>
  <c r="T327" i="1"/>
  <c r="O327" i="1"/>
  <c r="I327" i="1"/>
  <c r="E327" i="1" s="1"/>
  <c r="T326" i="1"/>
  <c r="AC326" i="1"/>
  <c r="O326" i="1"/>
  <c r="I326" i="1"/>
  <c r="T325" i="1"/>
  <c r="AC325" i="1"/>
  <c r="O325" i="1"/>
  <c r="I325" i="1"/>
  <c r="E325" i="1" s="1"/>
  <c r="T324" i="1"/>
  <c r="AC324" i="1"/>
  <c r="O324" i="1"/>
  <c r="I324" i="1"/>
  <c r="E324" i="1" s="1"/>
  <c r="T323" i="1"/>
  <c r="AC323" i="1"/>
  <c r="O323" i="1"/>
  <c r="I323" i="1"/>
  <c r="T321" i="1"/>
  <c r="E321" i="1"/>
  <c r="AK320" i="1"/>
  <c r="AJ320" i="1"/>
  <c r="T320" i="1"/>
  <c r="AC320" i="1"/>
  <c r="O320" i="1"/>
  <c r="I320" i="1"/>
  <c r="E320" i="1" s="1"/>
  <c r="T319" i="1"/>
  <c r="E319" i="1"/>
  <c r="V318" i="1"/>
  <c r="AJ318" i="1" s="1"/>
  <c r="E318" i="1"/>
  <c r="AK317" i="1"/>
  <c r="AJ317" i="1"/>
  <c r="AC317" i="1"/>
  <c r="O317" i="1"/>
  <c r="I317" i="1"/>
  <c r="E317" i="1" s="1"/>
  <c r="T316" i="1"/>
  <c r="AC316" i="1"/>
  <c r="O316" i="1"/>
  <c r="I316" i="1"/>
  <c r="T315" i="1"/>
  <c r="AC315" i="1"/>
  <c r="O315" i="1"/>
  <c r="I315" i="1"/>
  <c r="T314" i="1"/>
  <c r="AC314" i="1"/>
  <c r="O314" i="1"/>
  <c r="I314" i="1"/>
  <c r="AC313" i="1"/>
  <c r="O313" i="1"/>
  <c r="I313" i="1"/>
  <c r="T312" i="1"/>
  <c r="AC312" i="1"/>
  <c r="O312" i="1"/>
  <c r="I312" i="1"/>
  <c r="E312" i="1" s="1"/>
  <c r="T311" i="1"/>
  <c r="AC311" i="1"/>
  <c r="O311" i="1"/>
  <c r="I311" i="1"/>
  <c r="E311" i="1" s="1"/>
  <c r="T310" i="1"/>
  <c r="AC310" i="1"/>
  <c r="O310" i="1"/>
  <c r="I310" i="1"/>
  <c r="E310" i="1" s="1"/>
  <c r="T309" i="1"/>
  <c r="AC309" i="1"/>
  <c r="O309" i="1"/>
  <c r="I309" i="1"/>
  <c r="T308" i="1"/>
  <c r="AC308" i="1"/>
  <c r="O308" i="1"/>
  <c r="I308" i="1"/>
  <c r="E308" i="1" s="1"/>
  <c r="AC307" i="1"/>
  <c r="O307" i="1"/>
  <c r="I307" i="1"/>
  <c r="E307" i="1" s="1"/>
  <c r="AC306" i="1"/>
  <c r="O306" i="1"/>
  <c r="I306" i="1"/>
  <c r="E306" i="1" s="1"/>
  <c r="T305" i="1"/>
  <c r="AC305" i="1"/>
  <c r="O305" i="1"/>
  <c r="I305" i="1"/>
  <c r="AC304" i="1"/>
  <c r="O304" i="1"/>
  <c r="I304" i="1"/>
  <c r="E304" i="1" s="1"/>
  <c r="T303" i="1"/>
  <c r="AC303" i="1"/>
  <c r="O303" i="1"/>
  <c r="I303" i="1"/>
  <c r="E303" i="1" s="1"/>
  <c r="T302" i="1"/>
  <c r="AC302" i="1"/>
  <c r="O302" i="1"/>
  <c r="I302" i="1"/>
  <c r="E302" i="1" s="1"/>
  <c r="AC301" i="1"/>
  <c r="O301" i="1"/>
  <c r="I301" i="1"/>
  <c r="E301" i="1" s="1"/>
  <c r="T300" i="1"/>
  <c r="O300" i="1"/>
  <c r="I300" i="1"/>
  <c r="E300" i="1" s="1"/>
  <c r="T299" i="1"/>
  <c r="AC299" i="1"/>
  <c r="O299" i="1"/>
  <c r="I299" i="1"/>
  <c r="E299" i="1" s="1"/>
  <c r="AK296" i="1"/>
  <c r="AJ296" i="1"/>
  <c r="T296" i="1"/>
  <c r="AC296" i="1"/>
  <c r="O296" i="1"/>
  <c r="I296" i="1"/>
  <c r="E296" i="1" s="1"/>
  <c r="AK295" i="1"/>
  <c r="AJ295" i="1"/>
  <c r="T295" i="1"/>
  <c r="AC295" i="1"/>
  <c r="O295" i="1"/>
  <c r="I295" i="1"/>
  <c r="E295" i="1" s="1"/>
  <c r="AK294" i="1"/>
  <c r="AJ294" i="1"/>
  <c r="AC294" i="1"/>
  <c r="R294" i="1"/>
  <c r="Q294" i="1"/>
  <c r="O294" i="1"/>
  <c r="I294" i="1"/>
  <c r="E294" i="1" s="1"/>
  <c r="T293" i="1"/>
  <c r="AC293" i="1"/>
  <c r="O293" i="1"/>
  <c r="I293" i="1"/>
  <c r="E293" i="1" s="1"/>
  <c r="T292" i="1"/>
  <c r="O292" i="1"/>
  <c r="I292" i="1"/>
  <c r="E292" i="1" s="1"/>
  <c r="T291" i="1"/>
  <c r="AC291" i="1"/>
  <c r="O291" i="1"/>
  <c r="I291" i="1"/>
  <c r="E291" i="1" s="1"/>
  <c r="T290" i="1"/>
  <c r="AC290" i="1"/>
  <c r="O290" i="1"/>
  <c r="I290" i="1"/>
  <c r="E290" i="1" s="1"/>
  <c r="T289" i="1"/>
  <c r="AC289" i="1"/>
  <c r="O289" i="1"/>
  <c r="I289" i="1"/>
  <c r="T288" i="1"/>
  <c r="AC288" i="1"/>
  <c r="O288" i="1"/>
  <c r="I288" i="1"/>
  <c r="T287" i="1"/>
  <c r="AC287" i="1"/>
  <c r="O287" i="1"/>
  <c r="I287" i="1"/>
  <c r="E287" i="1" s="1"/>
  <c r="T286" i="1"/>
  <c r="AC286" i="1"/>
  <c r="O286" i="1"/>
  <c r="I286" i="1"/>
  <c r="E286" i="1" s="1"/>
  <c r="T285" i="1"/>
  <c r="AC285" i="1"/>
  <c r="I285" i="1"/>
  <c r="E285" i="1" s="1"/>
  <c r="T284" i="1"/>
  <c r="AC284" i="1"/>
  <c r="O284" i="1"/>
  <c r="T283" i="1"/>
  <c r="AC283" i="1"/>
  <c r="O283" i="1"/>
  <c r="T282" i="1"/>
  <c r="AC282" i="1"/>
  <c r="T281" i="1"/>
  <c r="AC281" i="1"/>
  <c r="O281" i="1"/>
  <c r="T280" i="1"/>
  <c r="AC280" i="1"/>
  <c r="O280" i="1"/>
  <c r="AC279" i="1"/>
  <c r="I279" i="1"/>
  <c r="E279" i="1" s="1"/>
  <c r="T278" i="1"/>
  <c r="O278" i="1"/>
  <c r="I278" i="1"/>
  <c r="E278" i="1" s="1"/>
  <c r="T277" i="1"/>
  <c r="AC277" i="1"/>
  <c r="O277" i="1"/>
  <c r="I277" i="1"/>
  <c r="E277" i="1" s="1"/>
  <c r="AK276" i="1"/>
  <c r="AJ276" i="1"/>
  <c r="T276" i="1"/>
  <c r="AC276" i="1"/>
  <c r="O276" i="1"/>
  <c r="I276" i="1"/>
  <c r="E276" i="1" s="1"/>
  <c r="AK275" i="1"/>
  <c r="AJ275" i="1"/>
  <c r="T275" i="1"/>
  <c r="AC275" i="1"/>
  <c r="O275" i="1"/>
  <c r="I275" i="1"/>
  <c r="E275" i="1" s="1"/>
  <c r="T274" i="1"/>
  <c r="AC274" i="1"/>
  <c r="O274" i="1"/>
  <c r="I274" i="1"/>
  <c r="E274" i="1" s="1"/>
  <c r="T273" i="1"/>
  <c r="AC273" i="1"/>
  <c r="O273" i="1"/>
  <c r="I273" i="1"/>
  <c r="E273" i="1" s="1"/>
  <c r="T272" i="1"/>
  <c r="AC272" i="1"/>
  <c r="O272" i="1"/>
  <c r="I272" i="1"/>
  <c r="E272" i="1" s="1"/>
  <c r="T271" i="1"/>
  <c r="AC271" i="1"/>
  <c r="O271" i="1"/>
  <c r="I271" i="1"/>
  <c r="T270" i="1"/>
  <c r="AC270" i="1"/>
  <c r="O270" i="1"/>
  <c r="I270" i="1"/>
  <c r="T269" i="1"/>
  <c r="O269" i="1"/>
  <c r="I269" i="1"/>
  <c r="E269" i="1" s="1"/>
  <c r="T268" i="1"/>
  <c r="AC268" i="1"/>
  <c r="O268" i="1"/>
  <c r="I268" i="1"/>
  <c r="T267" i="1"/>
  <c r="AC267" i="1"/>
  <c r="O267" i="1"/>
  <c r="I267" i="1"/>
  <c r="T266" i="1"/>
  <c r="AC266" i="1"/>
  <c r="O266" i="1"/>
  <c r="I266" i="1"/>
  <c r="E266" i="1" s="1"/>
  <c r="T265" i="1"/>
  <c r="AC265" i="1"/>
  <c r="O265" i="1"/>
  <c r="I265" i="1"/>
  <c r="T264" i="1"/>
  <c r="AC264" i="1"/>
  <c r="O264" i="1"/>
  <c r="I264" i="1"/>
  <c r="E264" i="1" s="1"/>
  <c r="T263" i="1"/>
  <c r="O263" i="1"/>
  <c r="I263" i="1"/>
  <c r="E263" i="1" s="1"/>
  <c r="T261" i="1"/>
  <c r="AC261" i="1"/>
  <c r="O261" i="1"/>
  <c r="I261" i="1"/>
  <c r="T260" i="1"/>
  <c r="AC260" i="1"/>
  <c r="O260" i="1"/>
  <c r="I260" i="1"/>
  <c r="T259" i="1"/>
  <c r="AC259" i="1"/>
  <c r="O259" i="1"/>
  <c r="I259" i="1"/>
  <c r="E259" i="1" s="1"/>
  <c r="T258" i="1"/>
  <c r="AC258" i="1"/>
  <c r="O258" i="1"/>
  <c r="I258" i="1"/>
  <c r="E258" i="1" s="1"/>
  <c r="AC257" i="1"/>
  <c r="O257" i="1"/>
  <c r="I257" i="1"/>
  <c r="E257" i="1"/>
  <c r="T255" i="1"/>
  <c r="AC255" i="1"/>
  <c r="O255" i="1"/>
  <c r="I255" i="1"/>
  <c r="T254" i="1"/>
  <c r="AC254" i="1"/>
  <c r="O254" i="1"/>
  <c r="I254" i="1"/>
  <c r="AK253" i="1"/>
  <c r="AJ253" i="1"/>
  <c r="T253" i="1"/>
  <c r="AC253" i="1"/>
  <c r="O253" i="1"/>
  <c r="I253" i="1"/>
  <c r="E253" i="1" s="1"/>
  <c r="T252" i="1"/>
  <c r="AC252" i="1"/>
  <c r="O252" i="1"/>
  <c r="I252" i="1"/>
  <c r="E252" i="1" s="1"/>
  <c r="T251" i="1"/>
  <c r="AC251" i="1"/>
  <c r="O251" i="1"/>
  <c r="I251" i="1"/>
  <c r="T250" i="1"/>
  <c r="AC250" i="1"/>
  <c r="O250" i="1"/>
  <c r="I250" i="1"/>
  <c r="E250" i="1" s="1"/>
  <c r="T249" i="1"/>
  <c r="AC249" i="1"/>
  <c r="O249" i="1"/>
  <c r="I249" i="1"/>
  <c r="AC247" i="1"/>
  <c r="O247" i="1"/>
  <c r="I247" i="1"/>
  <c r="T246" i="1"/>
  <c r="AC246" i="1"/>
  <c r="O246" i="1"/>
  <c r="I246" i="1"/>
  <c r="T245" i="1"/>
  <c r="AC245" i="1"/>
  <c r="O245" i="1"/>
  <c r="I245" i="1"/>
  <c r="E245" i="1" s="1"/>
  <c r="T244" i="1"/>
  <c r="AC244" i="1"/>
  <c r="O244" i="1"/>
  <c r="I244" i="1"/>
  <c r="E244" i="1" s="1"/>
  <c r="T243" i="1"/>
  <c r="AC243" i="1"/>
  <c r="O243" i="1"/>
  <c r="I243" i="1"/>
  <c r="E243" i="1" s="1"/>
  <c r="T242" i="1"/>
  <c r="AC242" i="1"/>
  <c r="O242" i="1"/>
  <c r="I242" i="1"/>
  <c r="E242" i="1" s="1"/>
  <c r="T241" i="1"/>
  <c r="AC241" i="1"/>
  <c r="O241" i="1"/>
  <c r="I241" i="1"/>
  <c r="T240" i="1"/>
  <c r="O240" i="1"/>
  <c r="I240" i="1"/>
  <c r="E240" i="1" s="1"/>
  <c r="T239" i="1"/>
  <c r="AC239" i="1"/>
  <c r="Q239" i="1"/>
  <c r="O239" i="1"/>
  <c r="I239" i="1"/>
  <c r="E239" i="1" s="1"/>
  <c r="T237" i="1"/>
  <c r="AC237" i="1"/>
  <c r="O237" i="1"/>
  <c r="I237" i="1"/>
  <c r="E237" i="1" s="1"/>
  <c r="T236" i="1"/>
  <c r="AC236" i="1"/>
  <c r="O236" i="1"/>
  <c r="I236" i="1"/>
  <c r="E236" i="1" s="1"/>
  <c r="T233" i="1"/>
  <c r="AC233" i="1"/>
  <c r="O233" i="1"/>
  <c r="I233" i="1"/>
  <c r="T232" i="1"/>
  <c r="AC232" i="1"/>
  <c r="O232" i="1"/>
  <c r="I232" i="1"/>
  <c r="T231" i="1"/>
  <c r="AC231" i="1"/>
  <c r="O231" i="1"/>
  <c r="I231" i="1"/>
  <c r="E231" i="1" s="1"/>
  <c r="AK230" i="1"/>
  <c r="AJ230" i="1"/>
  <c r="T230" i="1"/>
  <c r="AC230" i="1"/>
  <c r="O230" i="1"/>
  <c r="I230" i="1"/>
  <c r="E230" i="1" s="1"/>
  <c r="T229" i="1"/>
  <c r="AC229" i="1"/>
  <c r="Q229" i="1"/>
  <c r="O229" i="1"/>
  <c r="I229" i="1"/>
  <c r="E229" i="1" s="1"/>
  <c r="AK228" i="1"/>
  <c r="AJ228" i="1"/>
  <c r="T228" i="1"/>
  <c r="AC228" i="1"/>
  <c r="O228" i="1"/>
  <c r="I228" i="1"/>
  <c r="E228" i="1" s="1"/>
  <c r="T227" i="1"/>
  <c r="AC227" i="1"/>
  <c r="O227" i="1"/>
  <c r="I227" i="1"/>
  <c r="E227" i="1" s="1"/>
  <c r="T226" i="1"/>
  <c r="AC226" i="1"/>
  <c r="I226" i="1"/>
  <c r="T225" i="1"/>
  <c r="AC225" i="1"/>
  <c r="O225" i="1"/>
  <c r="I225" i="1"/>
  <c r="T224" i="1"/>
  <c r="AC224" i="1"/>
  <c r="O224" i="1"/>
  <c r="I224" i="1"/>
  <c r="E224" i="1" s="1"/>
  <c r="T223" i="1"/>
  <c r="AC223" i="1"/>
  <c r="O223" i="1"/>
  <c r="I223" i="1"/>
  <c r="E223" i="1" s="1"/>
  <c r="T222" i="1"/>
  <c r="AC222" i="1"/>
  <c r="O222" i="1"/>
  <c r="I222" i="1"/>
  <c r="E222" i="1" s="1"/>
  <c r="T221" i="1"/>
  <c r="AC221" i="1"/>
  <c r="O221" i="1"/>
  <c r="I221" i="1"/>
  <c r="T220" i="1"/>
  <c r="AC220" i="1"/>
  <c r="O220" i="1"/>
  <c r="I220" i="1"/>
  <c r="E220" i="1" s="1"/>
  <c r="T219" i="1"/>
  <c r="AC219" i="1"/>
  <c r="O219" i="1"/>
  <c r="I219" i="1"/>
  <c r="E219" i="1" s="1"/>
  <c r="T218" i="1"/>
  <c r="AC218" i="1"/>
  <c r="O218" i="1"/>
  <c r="I218" i="1"/>
  <c r="E218" i="1" s="1"/>
  <c r="T217" i="1"/>
  <c r="AC217" i="1"/>
  <c r="O217" i="1"/>
  <c r="I217" i="1"/>
  <c r="T216" i="1"/>
  <c r="AC216" i="1"/>
  <c r="O216" i="1"/>
  <c r="I216" i="1"/>
  <c r="E216" i="1" s="1"/>
  <c r="T215" i="1"/>
  <c r="I215" i="1"/>
  <c r="E215" i="1" s="1"/>
  <c r="T214" i="1"/>
  <c r="T213" i="1"/>
  <c r="AC213" i="1"/>
  <c r="O213" i="1"/>
  <c r="I213" i="1"/>
  <c r="E213" i="1" s="1"/>
  <c r="AK212" i="1"/>
  <c r="AJ212" i="1"/>
  <c r="T212" i="1"/>
  <c r="AC212" i="1"/>
  <c r="O212" i="1"/>
  <c r="I212" i="1"/>
  <c r="E212" i="1" s="1"/>
  <c r="AK211" i="1"/>
  <c r="AJ211" i="1"/>
  <c r="T211" i="1"/>
  <c r="AC211" i="1"/>
  <c r="O211" i="1"/>
  <c r="I211" i="1"/>
  <c r="E211" i="1" s="1"/>
  <c r="T210" i="1"/>
  <c r="AC210" i="1"/>
  <c r="O210" i="1"/>
  <c r="I210" i="1"/>
  <c r="AC199" i="1"/>
  <c r="O199" i="1"/>
  <c r="I199" i="1"/>
  <c r="E199" i="1" s="1"/>
  <c r="AC198" i="1"/>
  <c r="O198" i="1"/>
  <c r="I198" i="1"/>
  <c r="T197" i="1"/>
  <c r="AC197" i="1"/>
  <c r="O197" i="1"/>
  <c r="I197" i="1"/>
  <c r="T196" i="1"/>
  <c r="AC196" i="1"/>
  <c r="O196" i="1"/>
  <c r="I196" i="1"/>
  <c r="E196" i="1" s="1"/>
  <c r="T195" i="1"/>
  <c r="AC195" i="1"/>
  <c r="O195" i="1"/>
  <c r="I195" i="1"/>
  <c r="E195" i="1" s="1"/>
  <c r="T194" i="1"/>
  <c r="AC194" i="1"/>
  <c r="O194" i="1"/>
  <c r="I194" i="1"/>
  <c r="E194" i="1" s="1"/>
  <c r="T193" i="1"/>
  <c r="AC193" i="1"/>
  <c r="O193" i="1"/>
  <c r="I193" i="1"/>
  <c r="E193" i="1" s="1"/>
  <c r="AC192" i="1"/>
  <c r="O192" i="1"/>
  <c r="I192" i="1"/>
  <c r="E192" i="1" s="1"/>
  <c r="T191" i="1"/>
  <c r="AC191" i="1"/>
  <c r="O191" i="1"/>
  <c r="I191" i="1"/>
  <c r="E191" i="1" s="1"/>
  <c r="T190" i="1"/>
  <c r="AC190" i="1"/>
  <c r="O190" i="1"/>
  <c r="I190" i="1"/>
  <c r="T189" i="1"/>
  <c r="AC189" i="1"/>
  <c r="O189" i="1"/>
  <c r="I189" i="1"/>
  <c r="E189" i="1" s="1"/>
  <c r="T188" i="1"/>
  <c r="O188" i="1"/>
  <c r="I188" i="1"/>
  <c r="E188" i="1" s="1"/>
  <c r="T187" i="1"/>
  <c r="O187" i="1"/>
  <c r="T186" i="1"/>
  <c r="AC186" i="1"/>
  <c r="O186" i="1"/>
  <c r="I186" i="1"/>
  <c r="T185" i="1"/>
  <c r="AC185" i="1"/>
  <c r="O185" i="1"/>
  <c r="T184" i="1"/>
  <c r="AC184" i="1"/>
  <c r="O184" i="1"/>
  <c r="I184" i="1"/>
  <c r="T183" i="1"/>
  <c r="O183" i="1"/>
  <c r="T182" i="1"/>
  <c r="AC182" i="1"/>
  <c r="O182" i="1"/>
  <c r="I182" i="1"/>
  <c r="E182" i="1" s="1"/>
  <c r="T181" i="1"/>
  <c r="AC181" i="1"/>
  <c r="O181" i="1"/>
  <c r="T180" i="1"/>
  <c r="AC180" i="1"/>
  <c r="O180" i="1"/>
  <c r="I180" i="1"/>
  <c r="E180" i="1" s="1"/>
  <c r="T179" i="1"/>
  <c r="AC179" i="1"/>
  <c r="O179" i="1"/>
  <c r="I179" i="1"/>
  <c r="T178" i="1"/>
  <c r="AC178" i="1"/>
  <c r="O178" i="1"/>
  <c r="I178" i="1"/>
  <c r="E178" i="1" s="1"/>
  <c r="T177" i="1"/>
  <c r="AC177" i="1"/>
  <c r="O177" i="1"/>
  <c r="I177" i="1"/>
  <c r="E177" i="1" s="1"/>
  <c r="T176" i="1"/>
  <c r="AC176" i="1"/>
  <c r="O176" i="1"/>
  <c r="I176" i="1"/>
  <c r="E176" i="1" s="1"/>
  <c r="T175" i="1"/>
  <c r="AC175" i="1"/>
  <c r="O175" i="1"/>
  <c r="I175" i="1"/>
  <c r="T174" i="1"/>
  <c r="AC174" i="1"/>
  <c r="O174" i="1"/>
  <c r="I174" i="1"/>
  <c r="AC173" i="1"/>
  <c r="O173" i="1"/>
  <c r="T172" i="1"/>
  <c r="AC172" i="1"/>
  <c r="O172" i="1"/>
  <c r="I172" i="1"/>
  <c r="E172" i="1" s="1"/>
  <c r="T171" i="1"/>
  <c r="T170" i="1"/>
  <c r="O170" i="1"/>
  <c r="I170" i="1"/>
  <c r="T169" i="1"/>
  <c r="AC169" i="1"/>
  <c r="O169" i="1"/>
  <c r="I169" i="1"/>
  <c r="E169" i="1" s="1"/>
  <c r="T168" i="1"/>
  <c r="AC168" i="1"/>
  <c r="O168" i="1"/>
  <c r="I168" i="1"/>
  <c r="E168" i="1" s="1"/>
  <c r="T167" i="1"/>
  <c r="AC167" i="1"/>
  <c r="O167" i="1"/>
  <c r="I167" i="1"/>
  <c r="E167" i="1" s="1"/>
  <c r="T166" i="1"/>
  <c r="AC166" i="1"/>
  <c r="O166" i="1"/>
  <c r="I166" i="1"/>
  <c r="T165" i="1"/>
  <c r="AC165" i="1"/>
  <c r="O165" i="1"/>
  <c r="I165" i="1"/>
  <c r="T164" i="1"/>
  <c r="AC164" i="1"/>
  <c r="O164" i="1"/>
  <c r="I164" i="1"/>
  <c r="AK163" i="1"/>
  <c r="AJ163" i="1"/>
  <c r="AC163" i="1"/>
  <c r="O163" i="1"/>
  <c r="AK162" i="1"/>
  <c r="AJ162" i="1"/>
  <c r="AC162" i="1"/>
  <c r="O162" i="1"/>
  <c r="T161" i="1"/>
  <c r="O161" i="1"/>
  <c r="I161" i="1"/>
  <c r="E161" i="1" s="1"/>
  <c r="AC160" i="1"/>
  <c r="O160" i="1"/>
  <c r="I160" i="1"/>
  <c r="T159" i="1"/>
  <c r="AC159" i="1"/>
  <c r="O159" i="1"/>
  <c r="I159" i="1"/>
  <c r="E159" i="1" s="1"/>
  <c r="T158" i="1"/>
  <c r="O158" i="1"/>
  <c r="I158" i="1"/>
  <c r="E158" i="1" s="1"/>
  <c r="AC157" i="1"/>
  <c r="O157" i="1"/>
  <c r="I157" i="1"/>
  <c r="AC156" i="1"/>
  <c r="O156" i="1"/>
  <c r="I156" i="1"/>
  <c r="E156" i="1" s="1"/>
  <c r="T155" i="1"/>
  <c r="AC155" i="1"/>
  <c r="O155" i="1"/>
  <c r="I155" i="1"/>
  <c r="E155" i="1" s="1"/>
  <c r="T154" i="1"/>
  <c r="AC154" i="1"/>
  <c r="O154" i="1"/>
  <c r="I154" i="1"/>
  <c r="E154" i="1" s="1"/>
  <c r="T153" i="1"/>
  <c r="AC153" i="1"/>
  <c r="O153" i="1"/>
  <c r="I153" i="1"/>
  <c r="E153" i="1" s="1"/>
  <c r="T152" i="1"/>
  <c r="AC152" i="1"/>
  <c r="O152" i="1"/>
  <c r="I152" i="1"/>
  <c r="E152" i="1" s="1"/>
  <c r="T151" i="1"/>
  <c r="AC151" i="1"/>
  <c r="O151" i="1"/>
  <c r="I151" i="1"/>
  <c r="E151" i="1" s="1"/>
  <c r="T150" i="1"/>
  <c r="AC150" i="1"/>
  <c r="O150" i="1"/>
  <c r="I150" i="1"/>
  <c r="E150" i="1" s="1"/>
  <c r="T149" i="1"/>
  <c r="AC149" i="1"/>
  <c r="O149" i="1"/>
  <c r="I149" i="1"/>
  <c r="E149" i="1" s="1"/>
  <c r="T148" i="1"/>
  <c r="AC148" i="1"/>
  <c r="O148" i="1"/>
  <c r="I148" i="1"/>
  <c r="E148" i="1" s="1"/>
  <c r="T147" i="1"/>
  <c r="AC147" i="1"/>
  <c r="O147" i="1"/>
  <c r="I147" i="1"/>
  <c r="AC146" i="1"/>
  <c r="O146" i="1"/>
  <c r="I146" i="1"/>
  <c r="T145" i="1"/>
  <c r="O145" i="1"/>
  <c r="I145" i="1"/>
  <c r="E145" i="1" s="1"/>
  <c r="T144" i="1"/>
  <c r="AC144" i="1"/>
  <c r="O144" i="1"/>
  <c r="I144" i="1"/>
  <c r="E144" i="1" s="1"/>
  <c r="AC143" i="1"/>
  <c r="O143" i="1"/>
  <c r="I143" i="1"/>
  <c r="AC142" i="1"/>
  <c r="O142" i="1"/>
  <c r="I142" i="1"/>
  <c r="E142" i="1" s="1"/>
  <c r="AC141" i="1"/>
  <c r="O141" i="1"/>
  <c r="I141" i="1"/>
  <c r="T140" i="1"/>
  <c r="AC140" i="1"/>
  <c r="O140" i="1"/>
  <c r="I140" i="1"/>
  <c r="E140" i="1" s="1"/>
  <c r="T139" i="1"/>
  <c r="AC139" i="1"/>
  <c r="O139" i="1"/>
  <c r="I139" i="1"/>
  <c r="E139" i="1" s="1"/>
  <c r="T138" i="1"/>
  <c r="AC138" i="1"/>
  <c r="O138" i="1"/>
  <c r="I138" i="1"/>
  <c r="E138" i="1" s="1"/>
  <c r="T137" i="1"/>
  <c r="AC137" i="1"/>
  <c r="O137" i="1"/>
  <c r="I137" i="1"/>
  <c r="E137" i="1" s="1"/>
  <c r="T136" i="1"/>
  <c r="AC136" i="1"/>
  <c r="O136" i="1"/>
  <c r="I136" i="1"/>
  <c r="E136" i="1" s="1"/>
  <c r="T135" i="1"/>
  <c r="AC135" i="1"/>
  <c r="O135" i="1"/>
  <c r="I135" i="1"/>
  <c r="T134" i="1"/>
  <c r="AC134" i="1"/>
  <c r="O134" i="1"/>
  <c r="I134" i="1"/>
  <c r="E134" i="1" s="1"/>
  <c r="T133" i="1"/>
  <c r="AC133" i="1"/>
  <c r="O133" i="1"/>
  <c r="I133" i="1"/>
  <c r="E133" i="1" s="1"/>
  <c r="T132" i="1"/>
  <c r="AC132" i="1"/>
  <c r="O132" i="1"/>
  <c r="I132" i="1"/>
  <c r="T131" i="1"/>
  <c r="AC131" i="1"/>
  <c r="O131" i="1"/>
  <c r="T130" i="1"/>
  <c r="O130" i="1"/>
  <c r="I130" i="1"/>
  <c r="E130" i="1" s="1"/>
  <c r="T129" i="1"/>
  <c r="AC129" i="1"/>
  <c r="O129" i="1"/>
  <c r="T128" i="1"/>
  <c r="AC128" i="1"/>
  <c r="O128" i="1"/>
  <c r="I128" i="1"/>
  <c r="T127" i="1"/>
  <c r="AC127" i="1"/>
  <c r="O127" i="1"/>
  <c r="I127" i="1"/>
  <c r="E127" i="1" s="1"/>
  <c r="T126" i="1"/>
  <c r="AC126" i="1"/>
  <c r="O126" i="1"/>
  <c r="I126" i="1"/>
  <c r="E126" i="1" s="1"/>
  <c r="T125" i="1"/>
  <c r="AC125" i="1"/>
  <c r="O125" i="1"/>
  <c r="I125" i="1"/>
  <c r="T124" i="1"/>
  <c r="AC124" i="1"/>
  <c r="O124" i="1"/>
  <c r="I124" i="1"/>
  <c r="T123" i="1"/>
  <c r="AC123" i="1"/>
  <c r="O123" i="1"/>
  <c r="I123" i="1"/>
  <c r="E123" i="1" s="1"/>
  <c r="T122" i="1"/>
  <c r="AC122" i="1"/>
  <c r="O122" i="1"/>
  <c r="I122" i="1"/>
  <c r="E122" i="1" s="1"/>
  <c r="T121" i="1"/>
  <c r="AC121" i="1"/>
  <c r="O121" i="1"/>
  <c r="I121" i="1"/>
  <c r="E121" i="1" s="1"/>
  <c r="T120" i="1"/>
  <c r="AC120" i="1"/>
  <c r="O120" i="1"/>
  <c r="I120" i="1"/>
  <c r="E120" i="1" s="1"/>
  <c r="T119" i="1"/>
  <c r="AC119" i="1"/>
  <c r="O119" i="1"/>
  <c r="I119" i="1"/>
  <c r="E119" i="1" s="1"/>
  <c r="T118" i="1"/>
  <c r="AC118" i="1"/>
  <c r="O118" i="1"/>
  <c r="T117" i="1"/>
  <c r="AC117" i="1"/>
  <c r="O117" i="1"/>
  <c r="I117" i="1"/>
  <c r="T116" i="1"/>
  <c r="AC116" i="1"/>
  <c r="O116" i="1"/>
  <c r="I116" i="1"/>
  <c r="E116" i="1" s="1"/>
  <c r="T115" i="1"/>
  <c r="AC115" i="1"/>
  <c r="O115" i="1"/>
  <c r="I115" i="1"/>
  <c r="E115" i="1" s="1"/>
  <c r="AK114" i="1"/>
  <c r="AJ114" i="1"/>
  <c r="T114" i="1"/>
  <c r="AC114" i="1"/>
  <c r="O114" i="1"/>
  <c r="T113" i="1"/>
  <c r="AC113" i="1"/>
  <c r="Q113" i="1"/>
  <c r="O113" i="1"/>
  <c r="T112" i="1"/>
  <c r="AC112" i="1"/>
  <c r="O112" i="1"/>
  <c r="I112" i="1"/>
  <c r="T111" i="1"/>
  <c r="AC111" i="1"/>
  <c r="O111" i="1"/>
  <c r="I111" i="1"/>
  <c r="E111" i="1" s="1"/>
  <c r="T110" i="1"/>
  <c r="AC110" i="1"/>
  <c r="O110" i="1"/>
  <c r="I110" i="1"/>
  <c r="E110" i="1" s="1"/>
  <c r="T109" i="1"/>
  <c r="AC109" i="1"/>
  <c r="O109" i="1"/>
  <c r="I109" i="1"/>
  <c r="AK108" i="1"/>
  <c r="AJ108" i="1"/>
  <c r="T108" i="1"/>
  <c r="AC108" i="1"/>
  <c r="O108" i="1"/>
  <c r="T107" i="1"/>
  <c r="AC107" i="1"/>
  <c r="Q107" i="1"/>
  <c r="O107" i="1"/>
  <c r="I107" i="1"/>
  <c r="E107" i="1" s="1"/>
  <c r="T106" i="1"/>
  <c r="AC106" i="1"/>
  <c r="O106" i="1"/>
  <c r="I106" i="1"/>
  <c r="E106" i="1" s="1"/>
  <c r="T105" i="1"/>
  <c r="AC105" i="1"/>
  <c r="O105" i="1"/>
  <c r="I105" i="1"/>
  <c r="E105" i="1" s="1"/>
  <c r="AC104" i="1"/>
  <c r="O104" i="1"/>
  <c r="AC103" i="1"/>
  <c r="O103" i="1"/>
  <c r="I103" i="1"/>
  <c r="E103" i="1" s="1"/>
  <c r="O102" i="1"/>
  <c r="AC101" i="1"/>
  <c r="O101" i="1"/>
  <c r="I101" i="1"/>
  <c r="T100" i="1"/>
  <c r="AC100" i="1"/>
  <c r="O100" i="1"/>
  <c r="T99" i="1"/>
  <c r="AC99" i="1"/>
  <c r="O99" i="1"/>
  <c r="I99" i="1"/>
  <c r="E99" i="1" s="1"/>
  <c r="T98" i="1"/>
  <c r="AC98" i="1"/>
  <c r="O98" i="1"/>
  <c r="AC97" i="1"/>
  <c r="O97" i="1"/>
  <c r="I97" i="1"/>
  <c r="E97" i="1" s="1"/>
  <c r="T96" i="1"/>
  <c r="AC96" i="1"/>
  <c r="O96" i="1"/>
  <c r="AK95" i="1"/>
  <c r="AJ95" i="1"/>
  <c r="T95" i="1"/>
  <c r="AC95" i="1"/>
  <c r="O95" i="1"/>
  <c r="AC94" i="1"/>
  <c r="Q94" i="1"/>
  <c r="O94" i="1"/>
  <c r="I94" i="1"/>
  <c r="E94" i="1" s="1"/>
  <c r="T93" i="1"/>
  <c r="AC93" i="1"/>
  <c r="O93" i="1"/>
  <c r="T92" i="1"/>
  <c r="AC92" i="1"/>
  <c r="O92" i="1"/>
  <c r="I92" i="1"/>
  <c r="E92" i="1" s="1"/>
  <c r="T91" i="1"/>
  <c r="AC91" i="1"/>
  <c r="O91" i="1"/>
  <c r="I91" i="1"/>
  <c r="T90" i="1"/>
  <c r="AC90" i="1"/>
  <c r="O90" i="1"/>
  <c r="T89" i="1"/>
  <c r="AC89" i="1"/>
  <c r="O89" i="1"/>
  <c r="I89" i="1"/>
  <c r="E89" i="1" s="1"/>
  <c r="T88" i="1"/>
  <c r="AC88" i="1"/>
  <c r="O88" i="1"/>
  <c r="T87" i="1"/>
  <c r="AC87" i="1"/>
  <c r="O87" i="1"/>
  <c r="I87" i="1"/>
  <c r="E87" i="1" s="1"/>
  <c r="T86" i="1"/>
  <c r="AC86" i="1"/>
  <c r="O86" i="1"/>
  <c r="I86" i="1"/>
  <c r="T85" i="1"/>
  <c r="O85" i="1"/>
  <c r="T84" i="1"/>
  <c r="AC84" i="1"/>
  <c r="O84" i="1"/>
  <c r="I84" i="1"/>
  <c r="E84" i="1" s="1"/>
  <c r="T83" i="1"/>
  <c r="AC83" i="1"/>
  <c r="O83" i="1"/>
  <c r="T82" i="1"/>
  <c r="AC82" i="1"/>
  <c r="O82" i="1"/>
  <c r="I82" i="1"/>
  <c r="E82" i="1" s="1"/>
  <c r="T81" i="1"/>
  <c r="AC81" i="1"/>
  <c r="O81" i="1"/>
  <c r="T80" i="1"/>
  <c r="AC80" i="1"/>
  <c r="O80" i="1"/>
  <c r="I80" i="1"/>
  <c r="E80" i="1" s="1"/>
  <c r="T79" i="1"/>
  <c r="AC79" i="1"/>
  <c r="O79" i="1"/>
  <c r="I79" i="1"/>
  <c r="E79" i="1" s="1"/>
  <c r="T78" i="1"/>
  <c r="AC78" i="1"/>
  <c r="O78" i="1"/>
  <c r="I78" i="1"/>
  <c r="E78" i="1" s="1"/>
  <c r="AC77" i="1"/>
  <c r="O77" i="1"/>
  <c r="E77" i="1"/>
  <c r="T76" i="1"/>
  <c r="AC76" i="1"/>
  <c r="O76" i="1"/>
  <c r="I76" i="1"/>
  <c r="E76" i="1" s="1"/>
  <c r="AC75" i="1"/>
  <c r="O75" i="1"/>
  <c r="E75" i="1"/>
  <c r="AC74" i="1"/>
  <c r="O74" i="1"/>
  <c r="I74" i="1"/>
  <c r="E74" i="1" s="1"/>
  <c r="AC73" i="1"/>
  <c r="O73" i="1"/>
  <c r="E73" i="1"/>
  <c r="AC72" i="1"/>
  <c r="O72" i="1"/>
  <c r="I72" i="1"/>
  <c r="E72" i="1" s="1"/>
  <c r="O71" i="1"/>
  <c r="E71" i="1"/>
  <c r="AC70" i="1"/>
  <c r="O70" i="1"/>
  <c r="I70" i="1"/>
  <c r="E70" i="1" s="1"/>
  <c r="T69" i="1"/>
  <c r="AC69" i="1"/>
  <c r="O69" i="1"/>
  <c r="I69" i="1"/>
  <c r="E69" i="1" s="1"/>
  <c r="AC68" i="1"/>
  <c r="O68" i="1"/>
  <c r="I68" i="1"/>
  <c r="AC67" i="1"/>
  <c r="O67" i="1"/>
  <c r="I67" i="1"/>
  <c r="E67" i="1" s="1"/>
  <c r="T66" i="1"/>
  <c r="AC66" i="1"/>
  <c r="O66" i="1"/>
  <c r="I66" i="1"/>
  <c r="E66" i="1" s="1"/>
  <c r="T65" i="1"/>
  <c r="AC65" i="1"/>
  <c r="O65" i="1"/>
  <c r="I65" i="1"/>
  <c r="E65" i="1" s="1"/>
  <c r="T64" i="1"/>
  <c r="AC64" i="1"/>
  <c r="O64" i="1"/>
  <c r="I64" i="1"/>
  <c r="E64" i="1" s="1"/>
  <c r="T63" i="1"/>
  <c r="AC63" i="1"/>
  <c r="O63" i="1"/>
  <c r="I63" i="1"/>
  <c r="E63" i="1" s="1"/>
  <c r="T62" i="1"/>
  <c r="AC62" i="1"/>
  <c r="O62" i="1"/>
  <c r="I62" i="1"/>
  <c r="E62" i="1" s="1"/>
  <c r="T61" i="1"/>
  <c r="AC61" i="1"/>
  <c r="O61" i="1"/>
  <c r="I61" i="1"/>
  <c r="E61" i="1" s="1"/>
  <c r="T60" i="1"/>
  <c r="AC60" i="1"/>
  <c r="O60" i="1"/>
  <c r="I60" i="1"/>
  <c r="E60" i="1" s="1"/>
  <c r="T59" i="1"/>
  <c r="AC59" i="1"/>
  <c r="O59" i="1"/>
  <c r="I59" i="1"/>
  <c r="E59" i="1" s="1"/>
  <c r="T58" i="1"/>
  <c r="AC58" i="1"/>
  <c r="O58" i="1"/>
  <c r="I58" i="1"/>
  <c r="T57" i="1"/>
  <c r="AC57" i="1"/>
  <c r="O57" i="1"/>
  <c r="I57" i="1"/>
  <c r="E57" i="1" s="1"/>
  <c r="T56" i="1"/>
  <c r="O56" i="1"/>
  <c r="I56" i="1"/>
  <c r="E56" i="1" s="1"/>
  <c r="T55" i="1"/>
  <c r="AC55" i="1"/>
  <c r="O55" i="1"/>
  <c r="I55" i="1"/>
  <c r="E55" i="1" s="1"/>
  <c r="T54" i="1"/>
  <c r="O54" i="1"/>
  <c r="I54" i="1"/>
  <c r="E54" i="1" s="1"/>
  <c r="T53" i="1"/>
  <c r="AC53" i="1"/>
  <c r="O53" i="1"/>
  <c r="I53" i="1"/>
  <c r="E53" i="1" s="1"/>
  <c r="AC52" i="1"/>
  <c r="O52" i="1"/>
  <c r="I52" i="1"/>
  <c r="E52" i="1" s="1"/>
  <c r="T51" i="1"/>
  <c r="AC51" i="1"/>
  <c r="O51" i="1"/>
  <c r="I51" i="1"/>
  <c r="E51" i="1" s="1"/>
  <c r="AC50" i="1"/>
  <c r="O50" i="1"/>
  <c r="I50" i="1"/>
  <c r="E50" i="1" s="1"/>
  <c r="AC49" i="1"/>
  <c r="O49" i="1"/>
  <c r="I49" i="1"/>
  <c r="E49" i="1" s="1"/>
  <c r="AC48" i="1"/>
  <c r="O48" i="1"/>
  <c r="I48" i="1"/>
  <c r="E48" i="1" s="1"/>
  <c r="O47" i="1"/>
  <c r="I47" i="1"/>
  <c r="E47" i="1" s="1"/>
  <c r="AC46" i="1"/>
  <c r="O46" i="1"/>
  <c r="I46" i="1"/>
  <c r="E46" i="1" s="1"/>
  <c r="AC45" i="1"/>
  <c r="O45" i="1"/>
  <c r="I45" i="1"/>
  <c r="E45" i="1" s="1"/>
  <c r="AC44" i="1"/>
  <c r="O44" i="1"/>
  <c r="I44" i="1"/>
  <c r="E44" i="1" s="1"/>
  <c r="T43" i="1"/>
  <c r="AC43" i="1"/>
  <c r="O43" i="1"/>
  <c r="I43" i="1"/>
  <c r="E43" i="1" s="1"/>
  <c r="AC42" i="1"/>
  <c r="O42" i="1"/>
  <c r="I42" i="1"/>
  <c r="E42" i="1" s="1"/>
  <c r="AC41" i="1"/>
  <c r="O41" i="1"/>
  <c r="I41" i="1"/>
  <c r="E41" i="1" s="1"/>
  <c r="AC40" i="1"/>
  <c r="O40" i="1"/>
  <c r="I40" i="1"/>
  <c r="E40" i="1" s="1"/>
  <c r="T39" i="1"/>
  <c r="AC39" i="1"/>
  <c r="O39" i="1"/>
  <c r="I39" i="1"/>
  <c r="E39" i="1" s="1"/>
  <c r="T38" i="1"/>
  <c r="AC38" i="1"/>
  <c r="O38" i="1"/>
  <c r="I38" i="1"/>
  <c r="E38" i="1" s="1"/>
  <c r="AK37" i="1"/>
  <c r="AJ37" i="1"/>
  <c r="T37" i="1"/>
  <c r="AC37" i="1"/>
  <c r="O37" i="1"/>
  <c r="I37" i="1"/>
  <c r="E37" i="1" s="1"/>
  <c r="T36" i="1"/>
  <c r="AC36" i="1"/>
  <c r="Q36" i="1"/>
  <c r="O36" i="1"/>
  <c r="I36" i="1"/>
  <c r="AK35" i="1"/>
  <c r="AJ35" i="1"/>
  <c r="T35" i="1"/>
  <c r="AC35" i="1"/>
  <c r="O35" i="1"/>
  <c r="I35" i="1"/>
  <c r="E35" i="1" s="1"/>
  <c r="T34" i="1"/>
  <c r="AC34" i="1"/>
  <c r="Q34" i="1"/>
  <c r="O34" i="1"/>
  <c r="I34" i="1"/>
  <c r="E34" i="1" s="1"/>
  <c r="T33" i="1"/>
  <c r="AC33" i="1"/>
  <c r="O33" i="1"/>
  <c r="I33" i="1"/>
  <c r="E33" i="1" s="1"/>
  <c r="T32" i="1"/>
  <c r="AC32" i="1"/>
  <c r="O32" i="1"/>
  <c r="I32" i="1"/>
  <c r="E32" i="1" s="1"/>
  <c r="T31" i="1"/>
  <c r="AC31" i="1"/>
  <c r="O31" i="1"/>
  <c r="I31" i="1"/>
  <c r="T30" i="1"/>
  <c r="AC30" i="1"/>
  <c r="O30" i="1"/>
  <c r="I30" i="1"/>
  <c r="E30" i="1" s="1"/>
  <c r="T29" i="1"/>
  <c r="O29" i="1"/>
  <c r="I29" i="1"/>
  <c r="E29" i="1" s="1"/>
  <c r="T28" i="1"/>
  <c r="AC28" i="1"/>
  <c r="O28" i="1"/>
  <c r="I28" i="1"/>
  <c r="T27" i="1"/>
  <c r="AC27" i="1"/>
  <c r="O27" i="1"/>
  <c r="I27" i="1"/>
  <c r="E27" i="1" s="1"/>
  <c r="T26" i="1"/>
  <c r="AC26" i="1"/>
  <c r="O26" i="1"/>
  <c r="I26" i="1"/>
  <c r="E26" i="1" s="1"/>
  <c r="T25" i="1"/>
  <c r="AC25" i="1"/>
  <c r="O25" i="1"/>
  <c r="T24" i="1"/>
  <c r="AC24" i="1"/>
  <c r="O24" i="1"/>
  <c r="I24" i="1"/>
  <c r="E24" i="1" s="1"/>
  <c r="O23" i="1"/>
  <c r="T22" i="1"/>
  <c r="AC22" i="1"/>
  <c r="O22" i="1"/>
  <c r="I22" i="1"/>
  <c r="E22" i="1" s="1"/>
  <c r="AC21" i="1"/>
  <c r="O21" i="1"/>
  <c r="T20" i="1"/>
  <c r="AC20" i="1"/>
  <c r="O20" i="1"/>
  <c r="I20" i="1"/>
  <c r="E20" i="1" s="1"/>
  <c r="AC19" i="1"/>
  <c r="O19" i="1"/>
  <c r="T18" i="1"/>
  <c r="AC18" i="1"/>
  <c r="O18" i="1"/>
  <c r="I18" i="1"/>
  <c r="E18" i="1" s="1"/>
  <c r="T17" i="1"/>
  <c r="AC17" i="1"/>
  <c r="O17" i="1"/>
  <c r="T16" i="1"/>
  <c r="AC16" i="1"/>
  <c r="O16" i="1"/>
  <c r="I16" i="1"/>
  <c r="E16" i="1" s="1"/>
  <c r="T15" i="1"/>
  <c r="AC15" i="1"/>
  <c r="O15" i="1"/>
  <c r="I15" i="1"/>
  <c r="T14" i="1"/>
  <c r="AC14" i="1"/>
  <c r="O14" i="1"/>
  <c r="I14" i="1"/>
  <c r="E14" i="1" s="1"/>
  <c r="T13" i="1"/>
  <c r="AC13" i="1"/>
  <c r="O13" i="1"/>
  <c r="I13" i="1"/>
  <c r="E13" i="1" s="1"/>
  <c r="T12" i="1"/>
  <c r="O12" i="1"/>
  <c r="T11" i="1"/>
  <c r="AC11" i="1"/>
  <c r="O11" i="1"/>
  <c r="I11" i="1"/>
  <c r="T10" i="1"/>
  <c r="AC10" i="1"/>
  <c r="O10" i="1"/>
  <c r="T9" i="1"/>
  <c r="AC9" i="1"/>
  <c r="O9" i="1"/>
  <c r="I9" i="1"/>
  <c r="E9" i="1" s="1"/>
  <c r="T8" i="1"/>
  <c r="O8" i="1"/>
  <c r="T7" i="1"/>
  <c r="AC7" i="1"/>
  <c r="O7" i="1"/>
  <c r="I7" i="1"/>
  <c r="E7" i="1" s="1"/>
  <c r="O6" i="1"/>
  <c r="T5" i="1"/>
  <c r="O5" i="1"/>
  <c r="I5" i="1"/>
  <c r="E5" i="1" s="1"/>
  <c r="AC4" i="1"/>
  <c r="O4" i="1"/>
  <c r="T3" i="1"/>
  <c r="AC3" i="1"/>
  <c r="O3" i="1"/>
  <c r="I3" i="1"/>
  <c r="E3" i="1" s="1"/>
  <c r="T2" i="1"/>
  <c r="AC2" i="1"/>
  <c r="O2" i="1"/>
  <c r="I2" i="1"/>
  <c r="AK238" i="1" l="1"/>
  <c r="AN238" i="1"/>
  <c r="AM238" i="1"/>
  <c r="AN235" i="1"/>
  <c r="AM235" i="1"/>
  <c r="AL256" i="1"/>
  <c r="AN256" i="1"/>
  <c r="AM256" i="1"/>
  <c r="AL203" i="1"/>
  <c r="AN203" i="1"/>
  <c r="AM203" i="1"/>
  <c r="AL204" i="1"/>
  <c r="AN204" i="1"/>
  <c r="AM204" i="1"/>
  <c r="AL205" i="1"/>
  <c r="AN205" i="1"/>
  <c r="AM205" i="1"/>
  <c r="AK207" i="1"/>
  <c r="AN207" i="1"/>
  <c r="AM207" i="1"/>
  <c r="AJ208" i="1"/>
  <c r="AN208" i="1"/>
  <c r="AM208" i="1"/>
  <c r="AL209" i="1"/>
  <c r="AN209" i="1"/>
  <c r="AM209" i="1"/>
  <c r="AK202" i="1"/>
  <c r="AM202" i="1"/>
  <c r="AN202" i="1"/>
  <c r="AK235" i="1"/>
  <c r="AL235" i="1"/>
  <c r="V233" i="1"/>
  <c r="AL208" i="1"/>
  <c r="AL207" i="1"/>
  <c r="AK208" i="1"/>
  <c r="AJ209" i="1"/>
  <c r="AK209" i="1"/>
  <c r="AJ204" i="1"/>
  <c r="AJ207" i="1"/>
  <c r="AK204" i="1"/>
  <c r="AJ203" i="1"/>
  <c r="AK203" i="1"/>
  <c r="AJ205" i="1"/>
  <c r="AK205" i="1"/>
  <c r="V234" i="1"/>
  <c r="AL201" i="1"/>
  <c r="AN201" i="1" s="1"/>
  <c r="AM201" i="1" s="1"/>
  <c r="AJ201" i="1"/>
  <c r="AJ200" i="1"/>
  <c r="AK200" i="1"/>
  <c r="AJ256" i="1"/>
  <c r="AK256" i="1"/>
  <c r="AJ238" i="1"/>
  <c r="AL238" i="1"/>
  <c r="AJ235" i="1"/>
  <c r="AL202" i="1"/>
  <c r="AL318" i="1"/>
  <c r="AL360" i="1"/>
  <c r="AJ202" i="1"/>
  <c r="V69" i="1"/>
  <c r="V247" i="1"/>
  <c r="V160" i="1"/>
  <c r="V36" i="1"/>
  <c r="V398" i="1"/>
  <c r="V404" i="1"/>
  <c r="V381" i="1"/>
  <c r="V15" i="1"/>
  <c r="V86" i="1"/>
  <c r="V146" i="1"/>
  <c r="V436" i="1"/>
  <c r="V170" i="1"/>
  <c r="V319" i="1"/>
  <c r="V190" i="1"/>
  <c r="V315" i="1"/>
  <c r="V27" i="1"/>
  <c r="V109" i="1"/>
  <c r="V435" i="1"/>
  <c r="V390" i="1"/>
  <c r="V173" i="1"/>
  <c r="V214" i="1"/>
  <c r="AC360" i="1"/>
  <c r="V271" i="1"/>
  <c r="V100" i="1"/>
  <c r="V213" i="1"/>
  <c r="V313" i="1"/>
  <c r="V365" i="1"/>
  <c r="V255" i="1"/>
  <c r="V268" i="1"/>
  <c r="E15" i="1"/>
  <c r="V401" i="1"/>
  <c r="V158" i="1"/>
  <c r="V269" i="1"/>
  <c r="V445" i="1"/>
  <c r="V119" i="1"/>
  <c r="V165" i="1"/>
  <c r="V385" i="1"/>
  <c r="V408" i="1"/>
  <c r="V321" i="1"/>
  <c r="V323" i="1"/>
  <c r="V152" i="1"/>
  <c r="V12" i="1"/>
  <c r="V195" i="1"/>
  <c r="V341" i="1"/>
  <c r="V118" i="1"/>
  <c r="V73" i="1"/>
  <c r="V26" i="1"/>
  <c r="V116" i="1"/>
  <c r="V272" i="1"/>
  <c r="V423" i="1"/>
  <c r="V161" i="1"/>
  <c r="V48" i="1"/>
  <c r="V417" i="1"/>
  <c r="V450" i="1"/>
  <c r="E255" i="1"/>
  <c r="V327" i="1"/>
  <c r="V425" i="1"/>
  <c r="V354" i="1"/>
  <c r="V157" i="1"/>
  <c r="V300" i="1"/>
  <c r="V393" i="1"/>
  <c r="V174" i="1"/>
  <c r="V232" i="1"/>
  <c r="V257" i="1"/>
  <c r="V329" i="1"/>
  <c r="V432" i="1"/>
  <c r="V104" i="1"/>
  <c r="V125" i="1"/>
  <c r="V147" i="1"/>
  <c r="AK360" i="1"/>
  <c r="V410" i="1"/>
  <c r="V17" i="1"/>
  <c r="V71" i="1"/>
  <c r="V335" i="1"/>
  <c r="V33" i="1"/>
  <c r="V311" i="1"/>
  <c r="V60" i="1"/>
  <c r="V39" i="1"/>
  <c r="AC158" i="1"/>
  <c r="V180" i="1"/>
  <c r="V308" i="1"/>
  <c r="E313" i="1"/>
  <c r="V351" i="1"/>
  <c r="V433" i="1"/>
  <c r="V389" i="1"/>
  <c r="V4" i="1"/>
  <c r="V21" i="1"/>
  <c r="V56" i="1"/>
  <c r="V411" i="1"/>
  <c r="V137" i="1"/>
  <c r="V2" i="1"/>
  <c r="V181" i="1"/>
  <c r="V199" i="1"/>
  <c r="V242" i="1"/>
  <c r="E271" i="1"/>
  <c r="V280" i="1"/>
  <c r="V98" i="1"/>
  <c r="V159" i="1"/>
  <c r="V292" i="1"/>
  <c r="V31" i="1"/>
  <c r="V117" i="1"/>
  <c r="V396" i="1"/>
  <c r="V8" i="1"/>
  <c r="E36" i="1"/>
  <c r="V133" i="1"/>
  <c r="V266" i="1"/>
  <c r="V337" i="1"/>
  <c r="V102" i="1"/>
  <c r="V166" i="1"/>
  <c r="E315" i="1"/>
  <c r="V363" i="1"/>
  <c r="V380" i="1"/>
  <c r="V237" i="1"/>
  <c r="V123" i="1"/>
  <c r="V407" i="1"/>
  <c r="V226" i="1"/>
  <c r="V267" i="1"/>
  <c r="V369" i="1"/>
  <c r="V419" i="1"/>
  <c r="E425" i="1"/>
  <c r="V151" i="1"/>
  <c r="E109" i="1"/>
  <c r="E117" i="1"/>
  <c r="E125" i="1"/>
  <c r="E147" i="1"/>
  <c r="V164" i="1"/>
  <c r="V345" i="1"/>
  <c r="E160" i="1"/>
  <c r="V177" i="1"/>
  <c r="V223" i="1"/>
  <c r="AL223" i="1" s="1"/>
  <c r="V245" i="1"/>
  <c r="V274" i="1"/>
  <c r="V364" i="1"/>
  <c r="V395" i="1"/>
  <c r="AC269" i="1"/>
  <c r="V287" i="1"/>
  <c r="AL287" i="1" s="1"/>
  <c r="AC300" i="1"/>
  <c r="E329" i="1"/>
  <c r="V350" i="1"/>
  <c r="V355" i="1"/>
  <c r="AL355" i="1" s="1"/>
  <c r="V399" i="1"/>
  <c r="E404" i="1"/>
  <c r="V415" i="1"/>
  <c r="V428" i="1"/>
  <c r="V194" i="1"/>
  <c r="V218" i="1"/>
  <c r="V291" i="1"/>
  <c r="AL291" i="1" s="1"/>
  <c r="V324" i="1"/>
  <c r="V368" i="1"/>
  <c r="V96" i="1"/>
  <c r="AL96" i="1" s="1"/>
  <c r="V130" i="1"/>
  <c r="V231" i="1"/>
  <c r="V391" i="1"/>
  <c r="V122" i="1"/>
  <c r="V210" i="1"/>
  <c r="V283" i="1"/>
  <c r="AL283" i="1" s="1"/>
  <c r="V412" i="1"/>
  <c r="V446" i="1"/>
  <c r="V377" i="1"/>
  <c r="AC8" i="1"/>
  <c r="V75" i="1"/>
  <c r="V105" i="1"/>
  <c r="V113" i="1"/>
  <c r="V29" i="1"/>
  <c r="AL29" i="1" s="1"/>
  <c r="V34" i="1"/>
  <c r="V110" i="1"/>
  <c r="AC130" i="1"/>
  <c r="E174" i="1"/>
  <c r="V178" i="1"/>
  <c r="AL178" i="1" s="1"/>
  <c r="V219" i="1"/>
  <c r="E232" i="1"/>
  <c r="E396" i="1"/>
  <c r="E157" i="1"/>
  <c r="E267" i="1"/>
  <c r="E365" i="1"/>
  <c r="V392" i="1"/>
  <c r="V135" i="1"/>
  <c r="V144" i="1"/>
  <c r="V310" i="1"/>
  <c r="V169" i="1"/>
  <c r="V215" i="1"/>
  <c r="V306" i="1"/>
  <c r="AL306" i="1" s="1"/>
  <c r="AC161" i="1"/>
  <c r="V334" i="1"/>
  <c r="V388" i="1"/>
  <c r="V103" i="1"/>
  <c r="V145" i="1"/>
  <c r="AC215" i="1"/>
  <c r="V263" i="1"/>
  <c r="V284" i="1"/>
  <c r="AL284" i="1" s="1"/>
  <c r="AC292" i="1"/>
  <c r="V326" i="1"/>
  <c r="V374" i="1"/>
  <c r="E393" i="1"/>
  <c r="E401" i="1"/>
  <c r="E410" i="1"/>
  <c r="V448" i="1"/>
  <c r="V115" i="1"/>
  <c r="V131" i="1"/>
  <c r="V243" i="1"/>
  <c r="V289" i="1"/>
  <c r="V302" i="1"/>
  <c r="V330" i="1"/>
  <c r="V88" i="1"/>
  <c r="V93" i="1"/>
  <c r="V140" i="1"/>
  <c r="AC145" i="1"/>
  <c r="AC263" i="1"/>
  <c r="V375" i="1"/>
  <c r="V413" i="1"/>
  <c r="V449" i="1"/>
  <c r="V132" i="1"/>
  <c r="E146" i="1"/>
  <c r="V149" i="1"/>
  <c r="E268" i="1"/>
  <c r="V331" i="1"/>
  <c r="AL331" i="1" s="1"/>
  <c r="V430" i="1"/>
  <c r="AL430" i="1" s="1"/>
  <c r="V186" i="1"/>
  <c r="V197" i="1"/>
  <c r="AL197" i="1" s="1"/>
  <c r="V244" i="1"/>
  <c r="V303" i="1"/>
  <c r="E423" i="1"/>
  <c r="V438" i="1"/>
  <c r="V286" i="1"/>
  <c r="V111" i="1"/>
  <c r="AL111" i="1" s="1"/>
  <c r="V357" i="1"/>
  <c r="V414" i="1"/>
  <c r="V155" i="1"/>
  <c r="AC71" i="1"/>
  <c r="AC102" i="1"/>
  <c r="V124" i="1"/>
  <c r="V136" i="1"/>
  <c r="V216" i="1"/>
  <c r="E226" i="1"/>
  <c r="V240" i="1"/>
  <c r="V293" i="1"/>
  <c r="V299" i="1"/>
  <c r="E390" i="1"/>
  <c r="V406" i="1"/>
  <c r="E419" i="1"/>
  <c r="V154" i="1"/>
  <c r="V167" i="1"/>
  <c r="V250" i="1"/>
  <c r="V259" i="1"/>
  <c r="V312" i="1"/>
  <c r="AL312" i="1" s="1"/>
  <c r="V340" i="1"/>
  <c r="V19" i="1"/>
  <c r="V112" i="1"/>
  <c r="V150" i="1"/>
  <c r="V176" i="1"/>
  <c r="V273" i="1"/>
  <c r="V281" i="1"/>
  <c r="V371" i="1"/>
  <c r="V402" i="1"/>
  <c r="V452" i="1"/>
  <c r="V14" i="1"/>
  <c r="V52" i="1"/>
  <c r="AL52" i="1" s="1"/>
  <c r="V120" i="1"/>
  <c r="V13" i="1"/>
  <c r="V50" i="1"/>
  <c r="E164" i="1"/>
  <c r="V277" i="1"/>
  <c r="AL277" i="1" s="1"/>
  <c r="V290" i="1"/>
  <c r="V304" i="1"/>
  <c r="V344" i="1"/>
  <c r="AC352" i="1"/>
  <c r="V352" i="1"/>
  <c r="E378" i="1"/>
  <c r="V378" i="1"/>
  <c r="AL378" i="1" s="1"/>
  <c r="E28" i="1"/>
  <c r="V288" i="1"/>
  <c r="E288" i="1"/>
  <c r="V83" i="1"/>
  <c r="AL83" i="1" s="1"/>
  <c r="AC171" i="1"/>
  <c r="V171" i="1"/>
  <c r="E217" i="1"/>
  <c r="V217" i="1"/>
  <c r="AL217" i="1" s="1"/>
  <c r="E260" i="1"/>
  <c r="V260" i="1"/>
  <c r="AL260" i="1" s="1"/>
  <c r="E387" i="1"/>
  <c r="V387" i="1"/>
  <c r="AL387" i="1" s="1"/>
  <c r="V156" i="1"/>
  <c r="AL156" i="1" s="1"/>
  <c r="E221" i="1"/>
  <c r="V221" i="1"/>
  <c r="AL221" i="1" s="1"/>
  <c r="V66" i="1"/>
  <c r="AL66" i="1" s="1"/>
  <c r="V309" i="1"/>
  <c r="AL309" i="1" s="1"/>
  <c r="E309" i="1"/>
  <c r="AC12" i="1"/>
  <c r="V25" i="1"/>
  <c r="AL25" i="1" s="1"/>
  <c r="V38" i="1"/>
  <c r="V63" i="1"/>
  <c r="AL63" i="1" s="1"/>
  <c r="E112" i="1"/>
  <c r="E132" i="1"/>
  <c r="E135" i="1"/>
  <c r="E251" i="1"/>
  <c r="V251" i="1"/>
  <c r="E417" i="1"/>
  <c r="V429" i="1"/>
  <c r="AL429" i="1" s="1"/>
  <c r="E429" i="1"/>
  <c r="AC47" i="1"/>
  <c r="AC6" i="1"/>
  <c r="V6" i="1"/>
  <c r="AL6" i="1" s="1"/>
  <c r="V153" i="1"/>
  <c r="V353" i="1"/>
  <c r="E353" i="1"/>
  <c r="E366" i="1"/>
  <c r="V366" i="1"/>
  <c r="AC441" i="1"/>
  <c r="V441" i="1"/>
  <c r="AC183" i="1"/>
  <c r="V183" i="1"/>
  <c r="AL183" i="1" s="1"/>
  <c r="V40" i="1"/>
  <c r="AL40" i="1" s="1"/>
  <c r="AC170" i="1"/>
  <c r="V94" i="1"/>
  <c r="E186" i="1"/>
  <c r="E190" i="1"/>
  <c r="E247" i="1"/>
  <c r="E289" i="1"/>
  <c r="V246" i="1"/>
  <c r="AL246" i="1" s="1"/>
  <c r="E246" i="1"/>
  <c r="AC56" i="1"/>
  <c r="E345" i="1"/>
  <c r="AC349" i="1"/>
  <c r="V349" i="1"/>
  <c r="AC405" i="1"/>
  <c r="V405" i="1"/>
  <c r="E233" i="1"/>
  <c r="V397" i="1"/>
  <c r="AL397" i="1" s="1"/>
  <c r="E397" i="1"/>
  <c r="V254" i="1"/>
  <c r="AL254" i="1" s="1"/>
  <c r="E254" i="1"/>
  <c r="V54" i="1"/>
  <c r="AL54" i="1" s="1"/>
  <c r="AC54" i="1"/>
  <c r="E58" i="1"/>
  <c r="V58" i="1"/>
  <c r="AL58" i="1" s="1"/>
  <c r="V77" i="1"/>
  <c r="AL77" i="1" s="1"/>
  <c r="V106" i="1"/>
  <c r="AL106" i="1" s="1"/>
  <c r="V198" i="1"/>
  <c r="AL198" i="1" s="1"/>
  <c r="E198" i="1"/>
  <c r="V61" i="1"/>
  <c r="AC85" i="1"/>
  <c r="V85" i="1"/>
  <c r="AL85" i="1" s="1"/>
  <c r="V129" i="1"/>
  <c r="AL129" i="1" s="1"/>
  <c r="V126" i="1"/>
  <c r="AC23" i="1"/>
  <c r="V23" i="1"/>
  <c r="AL23" i="1" s="1"/>
  <c r="V68" i="1"/>
  <c r="AL68" i="1" s="1"/>
  <c r="V78" i="1"/>
  <c r="E86" i="1"/>
  <c r="V107" i="1"/>
  <c r="V270" i="1"/>
  <c r="AL270" i="1" s="1"/>
  <c r="E270" i="1"/>
  <c r="V182" i="1"/>
  <c r="AC240" i="1"/>
  <c r="E179" i="1"/>
  <c r="V179" i="1"/>
  <c r="AL179" i="1" s="1"/>
  <c r="V175" i="1"/>
  <c r="AL175" i="1" s="1"/>
  <c r="E175" i="1"/>
  <c r="E305" i="1"/>
  <c r="V305" i="1"/>
  <c r="E101" i="1"/>
  <c r="V264" i="1"/>
  <c r="AL264" i="1" s="1"/>
  <c r="V121" i="1"/>
  <c r="AC29" i="1"/>
  <c r="V46" i="1"/>
  <c r="AL46" i="1" s="1"/>
  <c r="V227" i="1"/>
  <c r="AL227" i="1" s="1"/>
  <c r="V241" i="1"/>
  <c r="AL241" i="1" s="1"/>
  <c r="E241" i="1"/>
  <c r="E326" i="1"/>
  <c r="V386" i="1"/>
  <c r="E386" i="1"/>
  <c r="V316" i="1"/>
  <c r="AL316" i="1" s="1"/>
  <c r="E316" i="1"/>
  <c r="AC394" i="1"/>
  <c r="V394" i="1"/>
  <c r="AL394" i="1" s="1"/>
  <c r="AC5" i="1"/>
  <c r="E31" i="1"/>
  <c r="V141" i="1"/>
  <c r="E141" i="1"/>
  <c r="V224" i="1"/>
  <c r="AL224" i="1" s="1"/>
  <c r="AC278" i="1"/>
  <c r="V278" i="1"/>
  <c r="AL278" i="1" s="1"/>
  <c r="E382" i="1"/>
  <c r="V382" i="1"/>
  <c r="AC356" i="1"/>
  <c r="V356" i="1"/>
  <c r="AL356" i="1" s="1"/>
  <c r="V314" i="1"/>
  <c r="E314" i="1"/>
  <c r="V142" i="1"/>
  <c r="V196" i="1"/>
  <c r="E210" i="1"/>
  <c r="V225" i="1"/>
  <c r="AL225" i="1" s="1"/>
  <c r="E225" i="1"/>
  <c r="V10" i="1"/>
  <c r="AL10" i="1" s="1"/>
  <c r="V81" i="1"/>
  <c r="AL81" i="1" s="1"/>
  <c r="V90" i="1"/>
  <c r="AL90" i="1" s="1"/>
  <c r="V192" i="1"/>
  <c r="AK318" i="1"/>
  <c r="E328" i="1"/>
  <c r="V328" i="1"/>
  <c r="V342" i="1"/>
  <c r="AL342" i="1" s="1"/>
  <c r="V187" i="1"/>
  <c r="AL187" i="1" s="1"/>
  <c r="AC187" i="1"/>
  <c r="V265" i="1"/>
  <c r="AL265" i="1" s="1"/>
  <c r="E265" i="1"/>
  <c r="V44" i="1"/>
  <c r="AL44" i="1" s="1"/>
  <c r="V65" i="1"/>
  <c r="AL65" i="1" s="1"/>
  <c r="V127" i="1"/>
  <c r="AL127" i="1" s="1"/>
  <c r="V148" i="1"/>
  <c r="E184" i="1"/>
  <c r="V184" i="1"/>
  <c r="AC188" i="1"/>
  <c r="V188" i="1"/>
  <c r="E261" i="1"/>
  <c r="V261" i="1"/>
  <c r="AL261" i="1" s="1"/>
  <c r="V222" i="1"/>
  <c r="AL222" i="1" s="1"/>
  <c r="V42" i="1"/>
  <c r="AL42" i="1" s="1"/>
  <c r="E68" i="1"/>
  <c r="V79" i="1"/>
  <c r="AL79" i="1" s="1"/>
  <c r="V91" i="1"/>
  <c r="AL91" i="1" s="1"/>
  <c r="E91" i="1"/>
  <c r="E11" i="1"/>
  <c r="V139" i="1"/>
  <c r="AL139" i="1" s="1"/>
  <c r="V189" i="1"/>
  <c r="AL189" i="1" s="1"/>
  <c r="V333" i="1"/>
  <c r="E333" i="1"/>
  <c r="V372" i="1"/>
  <c r="V376" i="1"/>
  <c r="E376" i="1"/>
  <c r="V420" i="1"/>
  <c r="AL420" i="1" s="1"/>
  <c r="E420" i="1"/>
  <c r="V431" i="1"/>
  <c r="AL431" i="1" s="1"/>
  <c r="V258" i="1"/>
  <c r="AL258" i="1" s="1"/>
  <c r="AC359" i="1"/>
  <c r="V359" i="1"/>
  <c r="V128" i="1"/>
  <c r="E128" i="1"/>
  <c r="V53" i="1"/>
  <c r="V134" i="1"/>
  <c r="AL134" i="1" s="1"/>
  <c r="E143" i="1"/>
  <c r="V143" i="1"/>
  <c r="V193" i="1"/>
  <c r="AL193" i="1" s="1"/>
  <c r="V239" i="1"/>
  <c r="AL239" i="1" s="1"/>
  <c r="E348" i="1"/>
  <c r="V348" i="1"/>
  <c r="V434" i="1"/>
  <c r="V437" i="1"/>
  <c r="AL437" i="1" s="1"/>
  <c r="E437" i="1"/>
  <c r="V383" i="1"/>
  <c r="E381" i="1"/>
  <c r="E392" i="1"/>
  <c r="V400" i="1"/>
  <c r="V409" i="1"/>
  <c r="AL409" i="1" s="1"/>
  <c r="E409" i="1"/>
  <c r="E432" i="1"/>
  <c r="V447" i="1"/>
  <c r="AC442" i="1"/>
  <c r="V442" i="1"/>
  <c r="V249" i="1"/>
  <c r="AL249" i="1" s="1"/>
  <c r="E249" i="1"/>
  <c r="V332" i="1"/>
  <c r="AL332" i="1" s="1"/>
  <c r="V343" i="1"/>
  <c r="AL343" i="1" s="1"/>
  <c r="E364" i="1"/>
  <c r="V426" i="1"/>
  <c r="V138" i="1"/>
  <c r="AL138" i="1" s="1"/>
  <c r="V168" i="1"/>
  <c r="V252" i="1"/>
  <c r="E398" i="1"/>
  <c r="V418" i="1"/>
  <c r="E418" i="1"/>
  <c r="V367" i="1"/>
  <c r="V370" i="1"/>
  <c r="V403" i="1"/>
  <c r="V236" i="1"/>
  <c r="V373" i="1"/>
  <c r="V384" i="1"/>
  <c r="AC443" i="1"/>
  <c r="V443" i="1"/>
  <c r="V338" i="1"/>
  <c r="V346" i="1"/>
  <c r="V421" i="1"/>
  <c r="AL421" i="1" s="1"/>
  <c r="V424" i="1"/>
  <c r="V427" i="1"/>
  <c r="E427" i="1"/>
  <c r="V336" i="1"/>
  <c r="AL336" i="1" s="1"/>
  <c r="E336" i="1"/>
  <c r="V191" i="1"/>
  <c r="V229" i="1"/>
  <c r="AL229" i="1" s="1"/>
  <c r="V439" i="1"/>
  <c r="AC444" i="1"/>
  <c r="V444" i="1"/>
  <c r="V185" i="1"/>
  <c r="AL185" i="1" s="1"/>
  <c r="V220" i="1"/>
  <c r="V307" i="1"/>
  <c r="AL307" i="1" s="1"/>
  <c r="AC327" i="1"/>
  <c r="V379" i="1"/>
  <c r="V422" i="1"/>
  <c r="AL422" i="1" s="1"/>
  <c r="V301" i="1"/>
  <c r="AL301" i="1" s="1"/>
  <c r="V325" i="1"/>
  <c r="V339" i="1"/>
  <c r="V347" i="1"/>
  <c r="V362" i="1"/>
  <c r="E362" i="1"/>
  <c r="V416" i="1"/>
  <c r="E449" i="1"/>
  <c r="AL192" i="1" l="1"/>
  <c r="AN192" i="1"/>
  <c r="AM192" i="1"/>
  <c r="AN215" i="1"/>
  <c r="AM215" i="1"/>
  <c r="AL364" i="1"/>
  <c r="AN364" i="1"/>
  <c r="AM364" i="1"/>
  <c r="AN402" i="1"/>
  <c r="AM402" i="1"/>
  <c r="AN371" i="1"/>
  <c r="AM371" i="1"/>
  <c r="AN78" i="1"/>
  <c r="AM78" i="1"/>
  <c r="AL349" i="1"/>
  <c r="AN349" i="1"/>
  <c r="AM349" i="1"/>
  <c r="AN155" i="1"/>
  <c r="AM155" i="1"/>
  <c r="AL433" i="1"/>
  <c r="AN433" i="1"/>
  <c r="AM433" i="1"/>
  <c r="AN165" i="1"/>
  <c r="AM165" i="1"/>
  <c r="AN170" i="1"/>
  <c r="AM170" i="1"/>
  <c r="AL333" i="1"/>
  <c r="AN333" i="1"/>
  <c r="AM333" i="1"/>
  <c r="AN190" i="1"/>
  <c r="AM190" i="1"/>
  <c r="AL171" i="1"/>
  <c r="AN171" i="1"/>
  <c r="AM171" i="1"/>
  <c r="AN330" i="1"/>
  <c r="AM330" i="1"/>
  <c r="AN310" i="1"/>
  <c r="AM310" i="1"/>
  <c r="AN245" i="1"/>
  <c r="AM245" i="1"/>
  <c r="AN351" i="1"/>
  <c r="AM351" i="1"/>
  <c r="AN436" i="1"/>
  <c r="AM436" i="1"/>
  <c r="AL383" i="1"/>
  <c r="AN383" i="1"/>
  <c r="AM383" i="1"/>
  <c r="AL444" i="1"/>
  <c r="AN444" i="1"/>
  <c r="AM444" i="1"/>
  <c r="AL439" i="1"/>
  <c r="AN439" i="1"/>
  <c r="AM439" i="1"/>
  <c r="AL143" i="1"/>
  <c r="AN143" i="1"/>
  <c r="AM143" i="1"/>
  <c r="AN150" i="1"/>
  <c r="AM150" i="1"/>
  <c r="AN289" i="1"/>
  <c r="AM289" i="1"/>
  <c r="AN135" i="1"/>
  <c r="AM135" i="1"/>
  <c r="AN308" i="1"/>
  <c r="AM308" i="1"/>
  <c r="AN425" i="1"/>
  <c r="AM425" i="1"/>
  <c r="AN86" i="1"/>
  <c r="AM86" i="1"/>
  <c r="AN109" i="1"/>
  <c r="AM109" i="1"/>
  <c r="AL434" i="1"/>
  <c r="AN434" i="1"/>
  <c r="AM434" i="1"/>
  <c r="AN408" i="1"/>
  <c r="AM408" i="1"/>
  <c r="AL348" i="1"/>
  <c r="AN348" i="1"/>
  <c r="AM348" i="1"/>
  <c r="AN243" i="1"/>
  <c r="AM243" i="1"/>
  <c r="AN15" i="1"/>
  <c r="AM15" i="1"/>
  <c r="AL191" i="1"/>
  <c r="AN191" i="1"/>
  <c r="AM191" i="1"/>
  <c r="AL288" i="1"/>
  <c r="AN288" i="1"/>
  <c r="AM288" i="1"/>
  <c r="AN438" i="1"/>
  <c r="AM438" i="1"/>
  <c r="AL130" i="1"/>
  <c r="AN130" i="1"/>
  <c r="AM130" i="1"/>
  <c r="AN401" i="1"/>
  <c r="AM401" i="1"/>
  <c r="AN381" i="1"/>
  <c r="AM381" i="1"/>
  <c r="AN375" i="1"/>
  <c r="AM375" i="1"/>
  <c r="AL367" i="1"/>
  <c r="AN367" i="1"/>
  <c r="AM367" i="1"/>
  <c r="AN354" i="1"/>
  <c r="AM354" i="1"/>
  <c r="AL53" i="1"/>
  <c r="AN53" i="1"/>
  <c r="AM53" i="1"/>
  <c r="AL196" i="1"/>
  <c r="AN196" i="1"/>
  <c r="AM196" i="1"/>
  <c r="AN450" i="1"/>
  <c r="AM450" i="1"/>
  <c r="AL188" i="1"/>
  <c r="AN188" i="1"/>
  <c r="AM188" i="1"/>
  <c r="AL142" i="1"/>
  <c r="AN142" i="1"/>
  <c r="AM142" i="1"/>
  <c r="AN303" i="1"/>
  <c r="AM303" i="1"/>
  <c r="AN448" i="1"/>
  <c r="AM448" i="1"/>
  <c r="AN117" i="1"/>
  <c r="AM117" i="1"/>
  <c r="AN417" i="1"/>
  <c r="AM417" i="1"/>
  <c r="AL405" i="1"/>
  <c r="AN405" i="1"/>
  <c r="AM405" i="1"/>
  <c r="AL220" i="1"/>
  <c r="AN220" i="1"/>
  <c r="AM220" i="1"/>
  <c r="AN146" i="1"/>
  <c r="AM146" i="1"/>
  <c r="AN112" i="1"/>
  <c r="AM112" i="1"/>
  <c r="AN340" i="1"/>
  <c r="AM340" i="1"/>
  <c r="AL128" i="1"/>
  <c r="AN128" i="1"/>
  <c r="AM128" i="1"/>
  <c r="AL61" i="1"/>
  <c r="AN61" i="1"/>
  <c r="AM61" i="1"/>
  <c r="AN324" i="1"/>
  <c r="AM324" i="1"/>
  <c r="AN36" i="1"/>
  <c r="AM36" i="1"/>
  <c r="AL403" i="1"/>
  <c r="AN403" i="1"/>
  <c r="AM403" i="1"/>
  <c r="AN357" i="1"/>
  <c r="AM357" i="1"/>
  <c r="AL426" i="1"/>
  <c r="AN426" i="1"/>
  <c r="AM426" i="1"/>
  <c r="AL126" i="1"/>
  <c r="AN126" i="1"/>
  <c r="AM126" i="1"/>
  <c r="AL427" i="1"/>
  <c r="AN427" i="1"/>
  <c r="AM427" i="1"/>
  <c r="AL359" i="1"/>
  <c r="AN359" i="1"/>
  <c r="AM359" i="1"/>
  <c r="AL184" i="1"/>
  <c r="AN184" i="1"/>
  <c r="AM184" i="1"/>
  <c r="AL314" i="1"/>
  <c r="AN314" i="1"/>
  <c r="AM314" i="1"/>
  <c r="AL121" i="1"/>
  <c r="AN121" i="1"/>
  <c r="AM121" i="1"/>
  <c r="AL352" i="1"/>
  <c r="AN352" i="1"/>
  <c r="AM352" i="1"/>
  <c r="AL250" i="1"/>
  <c r="AN250" i="1"/>
  <c r="AM250" i="1"/>
  <c r="AN161" i="1"/>
  <c r="AM161" i="1"/>
  <c r="AN365" i="1"/>
  <c r="AM365" i="1"/>
  <c r="AL424" i="1"/>
  <c r="AN424" i="1"/>
  <c r="AM424" i="1"/>
  <c r="AL442" i="1"/>
  <c r="AN442" i="1"/>
  <c r="AM442" i="1"/>
  <c r="AL94" i="1"/>
  <c r="AN94" i="1"/>
  <c r="AM94" i="1"/>
  <c r="AL38" i="1"/>
  <c r="AN38" i="1"/>
  <c r="AM38" i="1"/>
  <c r="AN167" i="1"/>
  <c r="AM167" i="1"/>
  <c r="AN186" i="1"/>
  <c r="AM186" i="1"/>
  <c r="AN159" i="1"/>
  <c r="AM159" i="1"/>
  <c r="AN335" i="1"/>
  <c r="AM335" i="1"/>
  <c r="AL148" i="1"/>
  <c r="AN148" i="1"/>
  <c r="AM148" i="1"/>
  <c r="AN374" i="1"/>
  <c r="AM374" i="1"/>
  <c r="AN194" i="1"/>
  <c r="AM194" i="1"/>
  <c r="AL151" i="1"/>
  <c r="AN151" i="1"/>
  <c r="AM151" i="1"/>
  <c r="AN69" i="1"/>
  <c r="AM69" i="1"/>
  <c r="AL182" i="1"/>
  <c r="AN182" i="1"/>
  <c r="AM182" i="1"/>
  <c r="AL107" i="1"/>
  <c r="AN107" i="1"/>
  <c r="AM107" i="1"/>
  <c r="AN446" i="1"/>
  <c r="AM446" i="1"/>
  <c r="AL168" i="1"/>
  <c r="AN168" i="1"/>
  <c r="AM168" i="1"/>
  <c r="AN302" i="1"/>
  <c r="AM302" i="1"/>
  <c r="AL416" i="1"/>
  <c r="AN416" i="1"/>
  <c r="AM416" i="1"/>
  <c r="AL447" i="1"/>
  <c r="AN447" i="1"/>
  <c r="AM447" i="1"/>
  <c r="AL305" i="1"/>
  <c r="AN305" i="1"/>
  <c r="AM305" i="1"/>
  <c r="AN116" i="1"/>
  <c r="AM116" i="1"/>
  <c r="AN415" i="1"/>
  <c r="AM415" i="1"/>
  <c r="AN419" i="1"/>
  <c r="AM419" i="1"/>
  <c r="AN410" i="1"/>
  <c r="AM410" i="1"/>
  <c r="AN26" i="1"/>
  <c r="AM26" i="1"/>
  <c r="AL362" i="1"/>
  <c r="AN362" i="1"/>
  <c r="AM362" i="1"/>
  <c r="AL443" i="1"/>
  <c r="AN443" i="1"/>
  <c r="AM443" i="1"/>
  <c r="AN110" i="1"/>
  <c r="AM110" i="1"/>
  <c r="AN242" i="1"/>
  <c r="AM242" i="1"/>
  <c r="AL347" i="1"/>
  <c r="AN347" i="1"/>
  <c r="AM347" i="1"/>
  <c r="AL441" i="1"/>
  <c r="AN441" i="1"/>
  <c r="AM441" i="1"/>
  <c r="AN299" i="1"/>
  <c r="AM299" i="1"/>
  <c r="AN34" i="1"/>
  <c r="AM34" i="1"/>
  <c r="AL339" i="1"/>
  <c r="AN339" i="1"/>
  <c r="AM339" i="1"/>
  <c r="AL384" i="1"/>
  <c r="AN384" i="1"/>
  <c r="AM384" i="1"/>
  <c r="AL400" i="1"/>
  <c r="AN400" i="1"/>
  <c r="AM400" i="1"/>
  <c r="AL376" i="1"/>
  <c r="AN376" i="1"/>
  <c r="AM376" i="1"/>
  <c r="AN132" i="1"/>
  <c r="AM132" i="1"/>
  <c r="AN152" i="1"/>
  <c r="AM152" i="1"/>
  <c r="AL418" i="1"/>
  <c r="AN418" i="1"/>
  <c r="AM418" i="1"/>
  <c r="AL386" i="1"/>
  <c r="AN386" i="1"/>
  <c r="AM386" i="1"/>
  <c r="AN122" i="1"/>
  <c r="AM122" i="1"/>
  <c r="AL346" i="1"/>
  <c r="AN346" i="1"/>
  <c r="AM346" i="1"/>
  <c r="AL382" i="1"/>
  <c r="AN382" i="1"/>
  <c r="AM382" i="1"/>
  <c r="AN326" i="1"/>
  <c r="AM326" i="1"/>
  <c r="AL338" i="1"/>
  <c r="AN338" i="1"/>
  <c r="AM338" i="1"/>
  <c r="AN406" i="1"/>
  <c r="AM406" i="1"/>
  <c r="AL325" i="1"/>
  <c r="AN325" i="1"/>
  <c r="AM325" i="1"/>
  <c r="AL373" i="1"/>
  <c r="AN373" i="1"/>
  <c r="AM373" i="1"/>
  <c r="AL372" i="1"/>
  <c r="AN372" i="1"/>
  <c r="AM372" i="1"/>
  <c r="AL366" i="1"/>
  <c r="AN366" i="1"/>
  <c r="AM366" i="1"/>
  <c r="AL449" i="1"/>
  <c r="AN449" i="1"/>
  <c r="AM449" i="1"/>
  <c r="AN407" i="1"/>
  <c r="AM407" i="1"/>
  <c r="AN195" i="1"/>
  <c r="AM195" i="1"/>
  <c r="AL141" i="1"/>
  <c r="AN141" i="1"/>
  <c r="AM141" i="1"/>
  <c r="AL103" i="1"/>
  <c r="AN103" i="1"/>
  <c r="AM103" i="1"/>
  <c r="AN435" i="1"/>
  <c r="AM435" i="1"/>
  <c r="AL379" i="1"/>
  <c r="AN379" i="1"/>
  <c r="AM379" i="1"/>
  <c r="AL370" i="1"/>
  <c r="AN370" i="1"/>
  <c r="AM370" i="1"/>
  <c r="AL328" i="1"/>
  <c r="AN328" i="1"/>
  <c r="AM328" i="1"/>
  <c r="AL353" i="1"/>
  <c r="AN353" i="1"/>
  <c r="AM353" i="1"/>
  <c r="AN334" i="1"/>
  <c r="AM334" i="1"/>
  <c r="AN380" i="1"/>
  <c r="AM380" i="1"/>
  <c r="AL153" i="1"/>
  <c r="AN153" i="1"/>
  <c r="AM153" i="1"/>
  <c r="AN124" i="1"/>
  <c r="AM124" i="1"/>
  <c r="AL363" i="1"/>
  <c r="AN363" i="1"/>
  <c r="AM363" i="1"/>
  <c r="AM233" i="1"/>
  <c r="AN233" i="1"/>
  <c r="AN257" i="1"/>
  <c r="AM257" i="1"/>
  <c r="AM232" i="1"/>
  <c r="AN232" i="1"/>
  <c r="AL236" i="1"/>
  <c r="AN236" i="1"/>
  <c r="AM236" i="1"/>
  <c r="AL252" i="1"/>
  <c r="AM252" i="1"/>
  <c r="AN252" i="1"/>
  <c r="AM244" i="1"/>
  <c r="AN244" i="1"/>
  <c r="AM237" i="1"/>
  <c r="AN237" i="1"/>
  <c r="AL251" i="1"/>
  <c r="AN251" i="1"/>
  <c r="AM251" i="1"/>
  <c r="AL169" i="1"/>
  <c r="AM169" i="1"/>
  <c r="AN169" i="1"/>
  <c r="AK155" i="1"/>
  <c r="AL155" i="1"/>
  <c r="AJ155" i="1"/>
  <c r="AL195" i="1"/>
  <c r="AK195" i="1"/>
  <c r="AJ195" i="1"/>
  <c r="AL78" i="1"/>
  <c r="AJ78" i="1"/>
  <c r="AJ132" i="1"/>
  <c r="AL132" i="1"/>
  <c r="AK216" i="1"/>
  <c r="AL216" i="1"/>
  <c r="AJ145" i="1"/>
  <c r="AL145" i="1"/>
  <c r="AK113" i="1"/>
  <c r="AL113" i="1"/>
  <c r="Z350" i="1"/>
  <c r="AL350" i="1"/>
  <c r="AJ407" i="1"/>
  <c r="AL407" i="1"/>
  <c r="AK181" i="1"/>
  <c r="AL181" i="1"/>
  <c r="AK125" i="1"/>
  <c r="AL125" i="1"/>
  <c r="Z341" i="1"/>
  <c r="AL341" i="1"/>
  <c r="Q172" i="1"/>
  <c r="V172" i="1" s="1"/>
  <c r="AL173" i="1"/>
  <c r="Z14" i="1"/>
  <c r="AL14" i="1"/>
  <c r="W136" i="1"/>
  <c r="AL136" i="1"/>
  <c r="AK413" i="1"/>
  <c r="AL413" i="1"/>
  <c r="Z105" i="1"/>
  <c r="AL105" i="1"/>
  <c r="W123" i="1"/>
  <c r="AL123" i="1"/>
  <c r="AJ2" i="1"/>
  <c r="AL2" i="1"/>
  <c r="AJ104" i="1"/>
  <c r="AL104" i="1"/>
  <c r="AK390" i="1"/>
  <c r="AL390" i="1"/>
  <c r="AJ118" i="1"/>
  <c r="AL118" i="1"/>
  <c r="AJ452" i="1"/>
  <c r="AL452" i="1"/>
  <c r="AJ124" i="1"/>
  <c r="AL124" i="1"/>
  <c r="AK375" i="1"/>
  <c r="AL375" i="1"/>
  <c r="AJ388" i="1"/>
  <c r="AL388" i="1"/>
  <c r="Q74" i="1"/>
  <c r="V74" i="1" s="1"/>
  <c r="AL75" i="1"/>
  <c r="AK237" i="1"/>
  <c r="AL237" i="1"/>
  <c r="W137" i="1"/>
  <c r="AL137" i="1"/>
  <c r="Z432" i="1"/>
  <c r="AL432" i="1"/>
  <c r="Q11" i="1"/>
  <c r="V11" i="1" s="1"/>
  <c r="AL12" i="1"/>
  <c r="AK435" i="1"/>
  <c r="AL435" i="1"/>
  <c r="AJ199" i="1"/>
  <c r="AL199" i="1"/>
  <c r="AK56" i="1"/>
  <c r="AL56" i="1"/>
  <c r="Z310" i="1"/>
  <c r="AL310" i="1"/>
  <c r="AJ245" i="1"/>
  <c r="AL245" i="1"/>
  <c r="AJ337" i="1"/>
  <c r="AL337" i="1"/>
  <c r="AJ300" i="1"/>
  <c r="AL300" i="1"/>
  <c r="AK165" i="1"/>
  <c r="AL165" i="1"/>
  <c r="AJ170" i="1"/>
  <c r="AL170" i="1"/>
  <c r="AJ334" i="1"/>
  <c r="AL334" i="1"/>
  <c r="AJ377" i="1"/>
  <c r="AL377" i="1"/>
  <c r="AJ281" i="1"/>
  <c r="AL281" i="1"/>
  <c r="AK329" i="1"/>
  <c r="AL329" i="1"/>
  <c r="AK315" i="1"/>
  <c r="AL315" i="1"/>
  <c r="AK120" i="1"/>
  <c r="AL120" i="1"/>
  <c r="AK371" i="1"/>
  <c r="AL371" i="1"/>
  <c r="Z412" i="1"/>
  <c r="AL412" i="1"/>
  <c r="AJ176" i="1"/>
  <c r="AL176" i="1"/>
  <c r="AJ146" i="1"/>
  <c r="AL146" i="1"/>
  <c r="W39" i="1"/>
  <c r="AL39" i="1"/>
  <c r="AJ404" i="1"/>
  <c r="AL404" i="1"/>
  <c r="AK226" i="1"/>
  <c r="AL226" i="1"/>
  <c r="AK60" i="1"/>
  <c r="AL60" i="1"/>
  <c r="AK147" i="1"/>
  <c r="AL147" i="1"/>
  <c r="Z258" i="1"/>
  <c r="AL257" i="1"/>
  <c r="AK446" i="1"/>
  <c r="AL446" i="1"/>
  <c r="AK174" i="1"/>
  <c r="AL174" i="1"/>
  <c r="AK88" i="1"/>
  <c r="AL88" i="1"/>
  <c r="AJ393" i="1"/>
  <c r="AL393" i="1"/>
  <c r="AJ150" i="1"/>
  <c r="AL150" i="1"/>
  <c r="Z302" i="1"/>
  <c r="AL302" i="1"/>
  <c r="AK157" i="1"/>
  <c r="AL157" i="1"/>
  <c r="AJ445" i="1"/>
  <c r="AL445" i="1"/>
  <c r="W438" i="1"/>
  <c r="AL438" i="1"/>
  <c r="Z425" i="1"/>
  <c r="AL425" i="1"/>
  <c r="AJ180" i="1"/>
  <c r="AL180" i="1"/>
  <c r="AJ115" i="1"/>
  <c r="AL115" i="1"/>
  <c r="AK381" i="1"/>
  <c r="AL381" i="1"/>
  <c r="AK448" i="1"/>
  <c r="AL448" i="1"/>
  <c r="AK396" i="1"/>
  <c r="AL396" i="1"/>
  <c r="W233" i="1"/>
  <c r="AL233" i="1"/>
  <c r="AJ117" i="1"/>
  <c r="AL117" i="1"/>
  <c r="AK417" i="1"/>
  <c r="AL417" i="1"/>
  <c r="AK344" i="1"/>
  <c r="AL344" i="1"/>
  <c r="AK154" i="1"/>
  <c r="AL154" i="1"/>
  <c r="AJ31" i="1"/>
  <c r="AL31" i="1"/>
  <c r="Q310" i="1"/>
  <c r="AL311" i="1"/>
  <c r="Q47" i="1"/>
  <c r="V47" i="1" s="1"/>
  <c r="AL48" i="1"/>
  <c r="AK255" i="1"/>
  <c r="AL255" i="1"/>
  <c r="AJ36" i="1"/>
  <c r="AL36" i="1"/>
  <c r="AK214" i="1"/>
  <c r="AL214" i="1"/>
  <c r="AJ323" i="1"/>
  <c r="AL323" i="1"/>
  <c r="AK21" i="1"/>
  <c r="AL21" i="1"/>
  <c r="Z215" i="1"/>
  <c r="AL215" i="1"/>
  <c r="AJ408" i="1"/>
  <c r="AL408" i="1"/>
  <c r="W385" i="1"/>
  <c r="AL385" i="1"/>
  <c r="AK357" i="1"/>
  <c r="AL357" i="1"/>
  <c r="AK436" i="1"/>
  <c r="AL436" i="1"/>
  <c r="Z135" i="1"/>
  <c r="AL135" i="1"/>
  <c r="W391" i="1"/>
  <c r="AL391" i="1"/>
  <c r="W86" i="1"/>
  <c r="AL86" i="1"/>
  <c r="AK131" i="1"/>
  <c r="AL131" i="1"/>
  <c r="AJ259" i="1"/>
  <c r="AL259" i="1"/>
  <c r="AJ244" i="1"/>
  <c r="AL244" i="1"/>
  <c r="AJ368" i="1"/>
  <c r="AL368" i="1"/>
  <c r="W324" i="1"/>
  <c r="AL324" i="1"/>
  <c r="Z268" i="1"/>
  <c r="AL268" i="1"/>
  <c r="AK304" i="1"/>
  <c r="AL304" i="1"/>
  <c r="AK186" i="1"/>
  <c r="AL186" i="1"/>
  <c r="AK219" i="1"/>
  <c r="AL219" i="1"/>
  <c r="W218" i="1"/>
  <c r="AL218" i="1"/>
  <c r="AJ292" i="1"/>
  <c r="AL292" i="1"/>
  <c r="Q32" i="1"/>
  <c r="V32" i="1" s="1"/>
  <c r="AL33" i="1"/>
  <c r="AJ161" i="1"/>
  <c r="AL161" i="1"/>
  <c r="AK365" i="1"/>
  <c r="AL365" i="1"/>
  <c r="AK160" i="1"/>
  <c r="AL160" i="1"/>
  <c r="AJ152" i="1"/>
  <c r="AL152" i="1"/>
  <c r="W27" i="1"/>
  <c r="AL27" i="1"/>
  <c r="AJ140" i="1"/>
  <c r="AL140" i="1"/>
  <c r="Q92" i="1"/>
  <c r="V92" i="1" s="1"/>
  <c r="AL93" i="1"/>
  <c r="AK190" i="1"/>
  <c r="AL190" i="1"/>
  <c r="AK414" i="1"/>
  <c r="AL414" i="1"/>
  <c r="W389" i="1"/>
  <c r="AL389" i="1"/>
  <c r="AJ144" i="1"/>
  <c r="AL144" i="1"/>
  <c r="W351" i="1"/>
  <c r="AL351" i="1"/>
  <c r="Q18" i="1"/>
  <c r="V18" i="1" s="1"/>
  <c r="AL19" i="1"/>
  <c r="W354" i="1"/>
  <c r="AL354" i="1"/>
  <c r="W340" i="1"/>
  <c r="AL340" i="1"/>
  <c r="AK231" i="1"/>
  <c r="AL231" i="1"/>
  <c r="AK158" i="1"/>
  <c r="AL158" i="1"/>
  <c r="AJ303" i="1"/>
  <c r="AL303" i="1"/>
  <c r="W401" i="1"/>
  <c r="AL401" i="1"/>
  <c r="AK167" i="1"/>
  <c r="AL167" i="1"/>
  <c r="Z398" i="1"/>
  <c r="AL398" i="1"/>
  <c r="AJ290" i="1"/>
  <c r="AL290" i="1"/>
  <c r="W406" i="1"/>
  <c r="AL406" i="1"/>
  <c r="AJ374" i="1"/>
  <c r="AL374" i="1"/>
  <c r="AK194" i="1"/>
  <c r="AL194" i="1"/>
  <c r="AK159" i="1"/>
  <c r="AL159" i="1"/>
  <c r="W335" i="1"/>
  <c r="AL335" i="1"/>
  <c r="Z423" i="1"/>
  <c r="AL423" i="1"/>
  <c r="AJ313" i="1"/>
  <c r="AL313" i="1"/>
  <c r="AJ247" i="1"/>
  <c r="AL247" i="1"/>
  <c r="AK380" i="1"/>
  <c r="AL380" i="1"/>
  <c r="AK232" i="1"/>
  <c r="AL232" i="1"/>
  <c r="AJ274" i="1"/>
  <c r="AL274" i="1"/>
  <c r="AK177" i="1"/>
  <c r="AL177" i="1"/>
  <c r="AJ345" i="1"/>
  <c r="AL345" i="1"/>
  <c r="AK419" i="1"/>
  <c r="AL419" i="1"/>
  <c r="AK280" i="1"/>
  <c r="AL280" i="1"/>
  <c r="Q16" i="1"/>
  <c r="V16" i="1" s="1"/>
  <c r="AL17" i="1"/>
  <c r="Z116" i="1"/>
  <c r="AL116" i="1"/>
  <c r="AJ100" i="1"/>
  <c r="AL100" i="1"/>
  <c r="AJ402" i="1"/>
  <c r="AL402" i="1"/>
  <c r="AK109" i="1"/>
  <c r="AL109" i="1"/>
  <c r="AK321" i="1"/>
  <c r="AL321" i="1"/>
  <c r="AJ4" i="1"/>
  <c r="AL4" i="1"/>
  <c r="AK319" i="1"/>
  <c r="AL319" i="1"/>
  <c r="AJ210" i="1"/>
  <c r="AL210" i="1"/>
  <c r="AK112" i="1"/>
  <c r="AL112" i="1"/>
  <c r="Z122" i="1"/>
  <c r="AL122" i="1"/>
  <c r="AJ266" i="1"/>
  <c r="AL266" i="1"/>
  <c r="Q285" i="1"/>
  <c r="AL286" i="1"/>
  <c r="AJ243" i="1"/>
  <c r="AL243" i="1"/>
  <c r="Z269" i="1"/>
  <c r="AL269" i="1"/>
  <c r="AJ327" i="1"/>
  <c r="AL327" i="1"/>
  <c r="AK164" i="1"/>
  <c r="AL164" i="1"/>
  <c r="AK450" i="1"/>
  <c r="AL450" i="1"/>
  <c r="W326" i="1"/>
  <c r="AL326" i="1"/>
  <c r="AK428" i="1"/>
  <c r="AL428" i="1"/>
  <c r="AK98" i="1"/>
  <c r="AL98" i="1"/>
  <c r="W272" i="1"/>
  <c r="AL272" i="1"/>
  <c r="AK213" i="1"/>
  <c r="AL213" i="1"/>
  <c r="AJ50" i="1"/>
  <c r="AL50" i="1"/>
  <c r="AK293" i="1"/>
  <c r="AL293" i="1"/>
  <c r="AK149" i="1"/>
  <c r="AL149" i="1"/>
  <c r="W110" i="1"/>
  <c r="AL110" i="1"/>
  <c r="AK369" i="1"/>
  <c r="AL369" i="1"/>
  <c r="Z410" i="1"/>
  <c r="AL410" i="1"/>
  <c r="AK26" i="1"/>
  <c r="AL26" i="1"/>
  <c r="Z271" i="1"/>
  <c r="AL271" i="1"/>
  <c r="AK411" i="1"/>
  <c r="AL411" i="1"/>
  <c r="AK395" i="1"/>
  <c r="AL395" i="1"/>
  <c r="W273" i="1"/>
  <c r="AL273" i="1"/>
  <c r="AK166" i="1"/>
  <c r="AL166" i="1"/>
  <c r="Q101" i="1"/>
  <c r="V101" i="1" s="1"/>
  <c r="AL102" i="1"/>
  <c r="W330" i="1"/>
  <c r="AL330" i="1"/>
  <c r="Z119" i="1"/>
  <c r="AL119" i="1"/>
  <c r="AK289" i="1"/>
  <c r="AL289" i="1"/>
  <c r="Z133" i="1"/>
  <c r="AL133" i="1"/>
  <c r="Z392" i="1"/>
  <c r="AL392" i="1"/>
  <c r="AJ308" i="1"/>
  <c r="AL308" i="1"/>
  <c r="AK15" i="1"/>
  <c r="AL15" i="1"/>
  <c r="Q7" i="1"/>
  <c r="V7" i="1" s="1"/>
  <c r="AL7" i="1" s="1"/>
  <c r="AL8" i="1"/>
  <c r="AK71" i="1"/>
  <c r="AL71" i="1"/>
  <c r="Z69" i="1"/>
  <c r="AL69" i="1"/>
  <c r="AK299" i="1"/>
  <c r="AL299" i="1"/>
  <c r="W415" i="1"/>
  <c r="AL415" i="1"/>
  <c r="W13" i="1"/>
  <c r="AL13" i="1"/>
  <c r="Z240" i="1"/>
  <c r="AL240" i="1"/>
  <c r="AK263" i="1"/>
  <c r="AL263" i="1"/>
  <c r="Z34" i="1"/>
  <c r="AL34" i="1"/>
  <c r="AJ399" i="1"/>
  <c r="AL399" i="1"/>
  <c r="W267" i="1"/>
  <c r="AL267" i="1"/>
  <c r="W242" i="1"/>
  <c r="AL242" i="1"/>
  <c r="AK73" i="1"/>
  <c r="AL73" i="1"/>
  <c r="AJ86" i="1"/>
  <c r="W398" i="1"/>
  <c r="AJ324" i="1"/>
  <c r="Z404" i="1"/>
  <c r="AK247" i="1"/>
  <c r="AJ160" i="1"/>
  <c r="Z381" i="1"/>
  <c r="Z365" i="1"/>
  <c r="AJ365" i="1"/>
  <c r="W365" i="1"/>
  <c r="AJ69" i="1"/>
  <c r="AJ436" i="1"/>
  <c r="W69" i="1"/>
  <c r="AJ423" i="1"/>
  <c r="Z110" i="1"/>
  <c r="AK69" i="1"/>
  <c r="AJ319" i="1"/>
  <c r="AK170" i="1"/>
  <c r="AJ110" i="1"/>
  <c r="AK110" i="1"/>
  <c r="AK399" i="1"/>
  <c r="AJ350" i="1"/>
  <c r="Z109" i="1"/>
  <c r="AK152" i="1"/>
  <c r="AJ354" i="1"/>
  <c r="W15" i="1"/>
  <c r="AK39" i="1"/>
  <c r="Z15" i="1"/>
  <c r="W425" i="1"/>
  <c r="AJ27" i="1"/>
  <c r="AK350" i="1"/>
  <c r="W381" i="1"/>
  <c r="W119" i="1"/>
  <c r="AK218" i="1"/>
  <c r="AJ190" i="1"/>
  <c r="AJ450" i="1"/>
  <c r="AK180" i="1"/>
  <c r="AJ315" i="1"/>
  <c r="W404" i="1"/>
  <c r="W308" i="1"/>
  <c r="AK146" i="1"/>
  <c r="AJ381" i="1"/>
  <c r="Z233" i="1"/>
  <c r="Z136" i="1"/>
  <c r="AJ109" i="1"/>
  <c r="AK351" i="1"/>
  <c r="AJ214" i="1"/>
  <c r="AK27" i="1"/>
  <c r="AJ165" i="1"/>
  <c r="Z351" i="1"/>
  <c r="AJ425" i="1"/>
  <c r="AJ174" i="1"/>
  <c r="AK385" i="1"/>
  <c r="AK408" i="1"/>
  <c r="Z385" i="1"/>
  <c r="AJ269" i="1"/>
  <c r="AK173" i="1"/>
  <c r="AK144" i="1"/>
  <c r="AJ385" i="1"/>
  <c r="Z390" i="1"/>
  <c r="Z243" i="1"/>
  <c r="Z36" i="1"/>
  <c r="AJ417" i="1"/>
  <c r="W133" i="1"/>
  <c r="AK36" i="1"/>
  <c r="Z86" i="1"/>
  <c r="AJ116" i="1"/>
  <c r="AK116" i="1"/>
  <c r="AK392" i="1"/>
  <c r="AJ226" i="1"/>
  <c r="AJ173" i="1"/>
  <c r="W116" i="1"/>
  <c r="AJ125" i="1"/>
  <c r="W271" i="1"/>
  <c r="AJ321" i="1"/>
  <c r="AJ390" i="1"/>
  <c r="Z125" i="1"/>
  <c r="AJ271" i="1"/>
  <c r="Z27" i="1"/>
  <c r="W36" i="1"/>
  <c r="W109" i="1"/>
  <c r="AK86" i="1"/>
  <c r="AK407" i="1"/>
  <c r="AJ272" i="1"/>
  <c r="AK398" i="1"/>
  <c r="W390" i="1"/>
  <c r="AK323" i="1"/>
  <c r="AK100" i="1"/>
  <c r="Q99" i="1"/>
  <c r="V99" i="1" s="1"/>
  <c r="AJ15" i="1"/>
  <c r="AK272" i="1"/>
  <c r="AK271" i="1"/>
  <c r="AK404" i="1"/>
  <c r="AJ398" i="1"/>
  <c r="W26" i="1"/>
  <c r="AJ351" i="1"/>
  <c r="W243" i="1"/>
  <c r="AJ435" i="1"/>
  <c r="AJ159" i="1"/>
  <c r="Z330" i="1"/>
  <c r="AJ39" i="1"/>
  <c r="W268" i="1"/>
  <c r="AK401" i="1"/>
  <c r="AJ33" i="1"/>
  <c r="W423" i="1"/>
  <c r="AJ268" i="1"/>
  <c r="AK313" i="1"/>
  <c r="AJ330" i="1"/>
  <c r="AK290" i="1"/>
  <c r="Q59" i="1"/>
  <c r="V59" i="1" s="1"/>
  <c r="Z401" i="1"/>
  <c r="AK33" i="1"/>
  <c r="AK423" i="1"/>
  <c r="AK268" i="1"/>
  <c r="AJ401" i="1"/>
  <c r="AJ186" i="1"/>
  <c r="AJ304" i="1"/>
  <c r="Q97" i="1"/>
  <c r="V97" i="1" s="1"/>
  <c r="AK161" i="1"/>
  <c r="AK269" i="1"/>
  <c r="Q70" i="1"/>
  <c r="V70" i="1" s="1"/>
  <c r="AJ158" i="1"/>
  <c r="AJ395" i="1"/>
  <c r="Q49" i="1"/>
  <c r="V49" i="1" s="1"/>
  <c r="AJ255" i="1"/>
  <c r="AJ48" i="1"/>
  <c r="Z218" i="1"/>
  <c r="AK48" i="1"/>
  <c r="Z123" i="1"/>
  <c r="AJ218" i="1"/>
  <c r="Z26" i="1"/>
  <c r="AK199" i="1"/>
  <c r="AJ396" i="1"/>
  <c r="AK330" i="1"/>
  <c r="AK117" i="1"/>
  <c r="Z39" i="1"/>
  <c r="AK445" i="1"/>
  <c r="AJ123" i="1"/>
  <c r="AJ26" i="1"/>
  <c r="W269" i="1"/>
  <c r="AJ213" i="1"/>
  <c r="AJ242" i="1"/>
  <c r="AK123" i="1"/>
  <c r="AJ166" i="1"/>
  <c r="Q72" i="1"/>
  <c r="V72" i="1" s="1"/>
  <c r="AK388" i="1"/>
  <c r="AK334" i="1"/>
  <c r="AJ73" i="1"/>
  <c r="AJ257" i="1"/>
  <c r="Q103" i="1"/>
  <c r="AK434" i="1"/>
  <c r="AJ434" i="1"/>
  <c r="Z340" i="1"/>
  <c r="AK340" i="1"/>
  <c r="AJ329" i="1"/>
  <c r="AJ133" i="1"/>
  <c r="AJ194" i="1"/>
  <c r="Z415" i="1"/>
  <c r="AJ119" i="1"/>
  <c r="Z354" i="1"/>
  <c r="W140" i="1"/>
  <c r="AK119" i="1"/>
  <c r="AK118" i="1"/>
  <c r="W115" i="1"/>
  <c r="AK341" i="1"/>
  <c r="AJ137" i="1"/>
  <c r="AK104" i="1"/>
  <c r="W393" i="1"/>
  <c r="AK393" i="1"/>
  <c r="AJ135" i="1"/>
  <c r="AJ415" i="1"/>
  <c r="AJ154" i="1"/>
  <c r="AK140" i="1"/>
  <c r="AJ157" i="1"/>
  <c r="AJ102" i="1"/>
  <c r="AK115" i="1"/>
  <c r="W334" i="1"/>
  <c r="Z266" i="1"/>
  <c r="AK354" i="1"/>
  <c r="AK266" i="1"/>
  <c r="AK102" i="1"/>
  <c r="W105" i="1"/>
  <c r="AK259" i="1"/>
  <c r="AJ12" i="1"/>
  <c r="W337" i="1"/>
  <c r="AK12" i="1"/>
  <c r="Z337" i="1"/>
  <c r="AJ438" i="1"/>
  <c r="AJ8" i="1"/>
  <c r="Z438" i="1"/>
  <c r="W414" i="1"/>
  <c r="Q20" i="1"/>
  <c r="V20" i="1" s="1"/>
  <c r="Z308" i="1"/>
  <c r="AJ122" i="1"/>
  <c r="AJ105" i="1"/>
  <c r="AJ131" i="1"/>
  <c r="AK433" i="1"/>
  <c r="AJ433" i="1"/>
  <c r="AK415" i="1"/>
  <c r="AK135" i="1"/>
  <c r="W135" i="1"/>
  <c r="AK337" i="1"/>
  <c r="AK105" i="1"/>
  <c r="Q55" i="1"/>
  <c r="V55" i="1" s="1"/>
  <c r="AJ432" i="1"/>
  <c r="AJ340" i="1"/>
  <c r="AK425" i="1"/>
  <c r="AK133" i="1"/>
  <c r="Z115" i="1"/>
  <c r="AK438" i="1"/>
  <c r="AJ414" i="1"/>
  <c r="AK4" i="1"/>
  <c r="AK122" i="1"/>
  <c r="AK327" i="1"/>
  <c r="AK210" i="1"/>
  <c r="Q3" i="1"/>
  <c r="V3" i="1" s="1"/>
  <c r="W117" i="1"/>
  <c r="Q87" i="1"/>
  <c r="V87" i="1" s="1"/>
  <c r="AK292" i="1"/>
  <c r="AJ21" i="1"/>
  <c r="AJ19" i="1"/>
  <c r="AJ56" i="1"/>
  <c r="AK449" i="1"/>
  <c r="AJ449" i="1"/>
  <c r="AK300" i="1"/>
  <c r="W341" i="1"/>
  <c r="AK137" i="1"/>
  <c r="AJ341" i="1"/>
  <c r="Z344" i="1"/>
  <c r="W350" i="1"/>
  <c r="AK243" i="1"/>
  <c r="Z117" i="1"/>
  <c r="AJ88" i="1"/>
  <c r="AK132" i="1"/>
  <c r="AJ167" i="1"/>
  <c r="W344" i="1"/>
  <c r="AK303" i="1"/>
  <c r="AK8" i="1"/>
  <c r="AJ380" i="1"/>
  <c r="W266" i="1"/>
  <c r="AJ448" i="1"/>
  <c r="AJ75" i="1"/>
  <c r="AK233" i="1"/>
  <c r="AJ17" i="1"/>
  <c r="AJ233" i="1"/>
  <c r="W122" i="1"/>
  <c r="W292" i="1"/>
  <c r="Z242" i="1"/>
  <c r="AK452" i="1"/>
  <c r="W125" i="1"/>
  <c r="Z132" i="1"/>
  <c r="AJ98" i="1"/>
  <c r="W2" i="1"/>
  <c r="AK50" i="1"/>
  <c r="AJ181" i="1"/>
  <c r="Z267" i="1"/>
  <c r="AK2" i="1"/>
  <c r="W345" i="1"/>
  <c r="AJ60" i="1"/>
  <c r="Z335" i="1"/>
  <c r="AK374" i="1"/>
  <c r="AJ267" i="1"/>
  <c r="AK17" i="1"/>
  <c r="R279" i="1"/>
  <c r="AJ164" i="1"/>
  <c r="AJ419" i="1"/>
  <c r="AK335" i="1"/>
  <c r="AK242" i="1"/>
  <c r="W410" i="1"/>
  <c r="AK267" i="1"/>
  <c r="AJ335" i="1"/>
  <c r="Z411" i="1"/>
  <c r="Z389" i="1"/>
  <c r="AK150" i="1"/>
  <c r="AJ369" i="1"/>
  <c r="AJ410" i="1"/>
  <c r="W388" i="1"/>
  <c r="Z399" i="1"/>
  <c r="AK286" i="1"/>
  <c r="W244" i="1"/>
  <c r="AJ389" i="1"/>
  <c r="AJ344" i="1"/>
  <c r="Q30" i="1"/>
  <c r="V30" i="1" s="1"/>
  <c r="Z137" i="1"/>
  <c r="AK410" i="1"/>
  <c r="AJ71" i="1"/>
  <c r="W363" i="1"/>
  <c r="Z363" i="1"/>
  <c r="Z2" i="1"/>
  <c r="AK311" i="1"/>
  <c r="AJ311" i="1"/>
  <c r="AK31" i="1"/>
  <c r="AK432" i="1"/>
  <c r="W392" i="1"/>
  <c r="W399" i="1"/>
  <c r="AJ286" i="1"/>
  <c r="Z244" i="1"/>
  <c r="AK389" i="1"/>
  <c r="W112" i="1"/>
  <c r="W226" i="1"/>
  <c r="AJ392" i="1"/>
  <c r="AJ232" i="1"/>
  <c r="Z226" i="1"/>
  <c r="Z368" i="1"/>
  <c r="W411" i="1"/>
  <c r="Q279" i="1"/>
  <c r="AJ406" i="1"/>
  <c r="W402" i="1"/>
  <c r="AK145" i="1"/>
  <c r="AJ273" i="1"/>
  <c r="AJ280" i="1"/>
  <c r="AK406" i="1"/>
  <c r="AK402" i="1"/>
  <c r="AK244" i="1"/>
  <c r="W258" i="1"/>
  <c r="AK308" i="1"/>
  <c r="AJ112" i="1"/>
  <c r="AJ237" i="1"/>
  <c r="AK391" i="1"/>
  <c r="AJ411" i="1"/>
  <c r="AK281" i="1"/>
  <c r="W432" i="1"/>
  <c r="Z112" i="1"/>
  <c r="AK273" i="1"/>
  <c r="AJ113" i="1"/>
  <c r="Z406" i="1"/>
  <c r="Z402" i="1"/>
  <c r="AJ147" i="1"/>
  <c r="AK257" i="1"/>
  <c r="Z393" i="1"/>
  <c r="Z263" i="1"/>
  <c r="AK19" i="1"/>
  <c r="W430" i="1"/>
  <c r="AK430" i="1"/>
  <c r="AJ430" i="1"/>
  <c r="AK331" i="1"/>
  <c r="AJ331" i="1"/>
  <c r="AJ52" i="1"/>
  <c r="Q51" i="1"/>
  <c r="V51" i="1" s="1"/>
  <c r="AK52" i="1"/>
  <c r="AK345" i="1"/>
  <c r="AK223" i="1"/>
  <c r="AJ223" i="1"/>
  <c r="AJ326" i="1"/>
  <c r="Z345" i="1"/>
  <c r="AJ178" i="1"/>
  <c r="AK178" i="1"/>
  <c r="R94" i="1"/>
  <c r="AK96" i="1"/>
  <c r="AJ96" i="1"/>
  <c r="Z326" i="1"/>
  <c r="AJ284" i="1"/>
  <c r="AK284" i="1"/>
  <c r="R282" i="1"/>
  <c r="W374" i="1"/>
  <c r="AK324" i="1"/>
  <c r="AK136" i="1"/>
  <c r="AK326" i="1"/>
  <c r="AK274" i="1"/>
  <c r="AJ103" i="1"/>
  <c r="AK103" i="1"/>
  <c r="Z103" i="1"/>
  <c r="W103" i="1"/>
  <c r="AJ291" i="1"/>
  <c r="AK291" i="1"/>
  <c r="AK29" i="1"/>
  <c r="Q28" i="1"/>
  <c r="V28" i="1" s="1"/>
  <c r="Z413" i="1"/>
  <c r="W14" i="1"/>
  <c r="Z428" i="1"/>
  <c r="W428" i="1"/>
  <c r="AJ130" i="1"/>
  <c r="AK130" i="1"/>
  <c r="W245" i="1"/>
  <c r="W130" i="1"/>
  <c r="Z374" i="1"/>
  <c r="AJ263" i="1"/>
  <c r="AJ149" i="1"/>
  <c r="AK14" i="1"/>
  <c r="W120" i="1"/>
  <c r="AJ151" i="1"/>
  <c r="AK151" i="1"/>
  <c r="Z245" i="1"/>
  <c r="AJ14" i="1"/>
  <c r="AJ306" i="1"/>
  <c r="AK306" i="1"/>
  <c r="Z120" i="1"/>
  <c r="W263" i="1"/>
  <c r="W215" i="1"/>
  <c r="AK215" i="1"/>
  <c r="Z388" i="1"/>
  <c r="W413" i="1"/>
  <c r="Z375" i="1"/>
  <c r="Z414" i="1"/>
  <c r="AJ93" i="1"/>
  <c r="AJ240" i="1"/>
  <c r="W299" i="1"/>
  <c r="AJ29" i="1"/>
  <c r="W310" i="1"/>
  <c r="AK310" i="1"/>
  <c r="AJ310" i="1"/>
  <c r="W412" i="1"/>
  <c r="AK412" i="1"/>
  <c r="AJ412" i="1"/>
  <c r="AK240" i="1"/>
  <c r="W34" i="1"/>
  <c r="AJ120" i="1"/>
  <c r="AK34" i="1"/>
  <c r="AJ312" i="1"/>
  <c r="R310" i="1"/>
  <c r="Z223" i="1"/>
  <c r="AJ371" i="1"/>
  <c r="AJ375" i="1"/>
  <c r="AJ357" i="1"/>
  <c r="AK93" i="1"/>
  <c r="Z299" i="1"/>
  <c r="W132" i="1"/>
  <c r="AJ177" i="1"/>
  <c r="Z250" i="1"/>
  <c r="W250" i="1"/>
  <c r="AK250" i="1"/>
  <c r="AJ250" i="1"/>
  <c r="Q282" i="1"/>
  <c r="AK283" i="1"/>
  <c r="AJ283" i="1"/>
  <c r="AJ216" i="1"/>
  <c r="AJ277" i="1"/>
  <c r="AK277" i="1"/>
  <c r="AJ287" i="1"/>
  <c r="R285" i="1"/>
  <c r="AK287" i="1"/>
  <c r="AJ136" i="1"/>
  <c r="AJ34" i="1"/>
  <c r="AK169" i="1"/>
  <c r="AJ169" i="1"/>
  <c r="W124" i="1"/>
  <c r="AJ302" i="1"/>
  <c r="Z124" i="1"/>
  <c r="W302" i="1"/>
  <c r="AK377" i="1"/>
  <c r="W111" i="1"/>
  <c r="AK111" i="1"/>
  <c r="AJ111" i="1"/>
  <c r="Z111" i="1"/>
  <c r="AJ215" i="1"/>
  <c r="Z324" i="1"/>
  <c r="AK312" i="1"/>
  <c r="AJ413" i="1"/>
  <c r="W219" i="1"/>
  <c r="AJ293" i="1"/>
  <c r="AJ219" i="1"/>
  <c r="AJ446" i="1"/>
  <c r="AK124" i="1"/>
  <c r="AK368" i="1"/>
  <c r="Q292" i="1"/>
  <c r="AJ289" i="1"/>
  <c r="Z430" i="1"/>
  <c r="AK245" i="1"/>
  <c r="W240" i="1"/>
  <c r="AK75" i="1"/>
  <c r="Z355" i="1"/>
  <c r="AK355" i="1"/>
  <c r="AJ355" i="1"/>
  <c r="W355" i="1"/>
  <c r="AJ299" i="1"/>
  <c r="AJ231" i="1"/>
  <c r="W375" i="1"/>
  <c r="Z219" i="1"/>
  <c r="AK176" i="1"/>
  <c r="AJ197" i="1"/>
  <c r="AK197" i="1"/>
  <c r="Z130" i="1"/>
  <c r="W223" i="1"/>
  <c r="AK302" i="1"/>
  <c r="W368" i="1"/>
  <c r="Z334" i="1"/>
  <c r="AJ428" i="1"/>
  <c r="AJ13" i="1"/>
  <c r="AK13" i="1"/>
  <c r="Z13" i="1"/>
  <c r="AJ391" i="1"/>
  <c r="Z391" i="1"/>
  <c r="W364" i="1"/>
  <c r="Z364" i="1"/>
  <c r="AJ168" i="1"/>
  <c r="AK168" i="1"/>
  <c r="AK90" i="1"/>
  <c r="Q89" i="1"/>
  <c r="V89" i="1" s="1"/>
  <c r="AJ90" i="1"/>
  <c r="AK179" i="1"/>
  <c r="AJ179" i="1"/>
  <c r="AJ107" i="1"/>
  <c r="Z107" i="1"/>
  <c r="W107" i="1"/>
  <c r="AK107" i="1"/>
  <c r="AK126" i="1"/>
  <c r="AJ126" i="1"/>
  <c r="Z126" i="1"/>
  <c r="W126" i="1"/>
  <c r="AJ251" i="1"/>
  <c r="AK251" i="1"/>
  <c r="AJ221" i="1"/>
  <c r="AK221" i="1"/>
  <c r="AK362" i="1"/>
  <c r="AJ362" i="1"/>
  <c r="AK42" i="1"/>
  <c r="AJ42" i="1"/>
  <c r="Q41" i="1"/>
  <c r="V41" i="1" s="1"/>
  <c r="AK81" i="1"/>
  <c r="AJ81" i="1"/>
  <c r="Q80" i="1"/>
  <c r="V80" i="1" s="1"/>
  <c r="Q5" i="1"/>
  <c r="V5" i="1" s="1"/>
  <c r="AK6" i="1"/>
  <c r="AJ6" i="1"/>
  <c r="Q67" i="1"/>
  <c r="V67" i="1" s="1"/>
  <c r="AJ68" i="1"/>
  <c r="AK68" i="1"/>
  <c r="AK387" i="1"/>
  <c r="AJ387" i="1"/>
  <c r="Z387" i="1"/>
  <c r="W387" i="1"/>
  <c r="AK40" i="1"/>
  <c r="AJ40" i="1"/>
  <c r="AJ189" i="1"/>
  <c r="AK189" i="1"/>
  <c r="AK139" i="1"/>
  <c r="AJ139" i="1"/>
  <c r="W139" i="1"/>
  <c r="AJ85" i="1"/>
  <c r="AK85" i="1"/>
  <c r="Q84" i="1"/>
  <c r="V84" i="1" s="1"/>
  <c r="AJ260" i="1"/>
  <c r="AK260" i="1"/>
  <c r="AJ148" i="1"/>
  <c r="AK148" i="1"/>
  <c r="Z383" i="1"/>
  <c r="AK383" i="1"/>
  <c r="AJ383" i="1"/>
  <c r="W383" i="1"/>
  <c r="AK378" i="1"/>
  <c r="AJ378" i="1"/>
  <c r="Z378" i="1"/>
  <c r="W378" i="1"/>
  <c r="AK314" i="1"/>
  <c r="W314" i="1"/>
  <c r="Z314" i="1"/>
  <c r="AJ314" i="1"/>
  <c r="AJ65" i="1"/>
  <c r="Q64" i="1"/>
  <c r="V64" i="1" s="1"/>
  <c r="AK65" i="1"/>
  <c r="AJ431" i="1"/>
  <c r="Z431" i="1"/>
  <c r="AK431" i="1"/>
  <c r="W431" i="1"/>
  <c r="AJ426" i="1"/>
  <c r="AK426" i="1"/>
  <c r="Z426" i="1"/>
  <c r="W426" i="1"/>
  <c r="Z339" i="1"/>
  <c r="W339" i="1"/>
  <c r="AK339" i="1"/>
  <c r="AJ339" i="1"/>
  <c r="AK46" i="1"/>
  <c r="AJ46" i="1"/>
  <c r="Q45" i="1"/>
  <c r="V45" i="1" s="1"/>
  <c r="AK442" i="1"/>
  <c r="AJ442" i="1"/>
  <c r="AK193" i="1"/>
  <c r="AJ193" i="1"/>
  <c r="Z121" i="1"/>
  <c r="W121" i="1"/>
  <c r="AK121" i="1"/>
  <c r="AJ121" i="1"/>
  <c r="W106" i="1"/>
  <c r="AJ106" i="1"/>
  <c r="Z106" i="1"/>
  <c r="AK106" i="1"/>
  <c r="AK217" i="1"/>
  <c r="AJ217" i="1"/>
  <c r="AK384" i="1"/>
  <c r="W384" i="1"/>
  <c r="Z384" i="1"/>
  <c r="AJ384" i="1"/>
  <c r="AK191" i="1"/>
  <c r="AJ191" i="1"/>
  <c r="AJ347" i="1"/>
  <c r="Z347" i="1"/>
  <c r="W347" i="1"/>
  <c r="AK347" i="1"/>
  <c r="AK44" i="1"/>
  <c r="AJ44" i="1"/>
  <c r="Q43" i="1"/>
  <c r="V43" i="1" s="1"/>
  <c r="AJ437" i="1"/>
  <c r="W437" i="1"/>
  <c r="AK437" i="1"/>
  <c r="Z437" i="1"/>
  <c r="AK270" i="1"/>
  <c r="W270" i="1"/>
  <c r="AJ270" i="1"/>
  <c r="Z270" i="1"/>
  <c r="AJ224" i="1"/>
  <c r="Z224" i="1"/>
  <c r="AK224" i="1"/>
  <c r="W224" i="1"/>
  <c r="AK249" i="1"/>
  <c r="W249" i="1"/>
  <c r="AJ249" i="1"/>
  <c r="Z249" i="1"/>
  <c r="Z236" i="1"/>
  <c r="AK236" i="1"/>
  <c r="AJ236" i="1"/>
  <c r="W236" i="1"/>
  <c r="AK447" i="1"/>
  <c r="AJ447" i="1"/>
  <c r="AJ394" i="1"/>
  <c r="Z394" i="1"/>
  <c r="AK394" i="1"/>
  <c r="W394" i="1"/>
  <c r="Z222" i="1"/>
  <c r="AK222" i="1"/>
  <c r="AJ222" i="1"/>
  <c r="W222" i="1"/>
  <c r="AK416" i="1"/>
  <c r="AJ416" i="1"/>
  <c r="Z416" i="1"/>
  <c r="W416" i="1"/>
  <c r="AJ196" i="1"/>
  <c r="AK196" i="1"/>
  <c r="AK58" i="1"/>
  <c r="AJ58" i="1"/>
  <c r="Q57" i="1"/>
  <c r="V57" i="1" s="1"/>
  <c r="W349" i="1"/>
  <c r="Z349" i="1"/>
  <c r="AJ349" i="1"/>
  <c r="AK349" i="1"/>
  <c r="W171" i="1"/>
  <c r="AJ171" i="1"/>
  <c r="Z171" i="1"/>
  <c r="AK171" i="1"/>
  <c r="AJ227" i="1"/>
  <c r="AK227" i="1"/>
  <c r="Z227" i="1"/>
  <c r="W227" i="1"/>
  <c r="Z422" i="1"/>
  <c r="AK422" i="1"/>
  <c r="AJ422" i="1"/>
  <c r="W422" i="1"/>
  <c r="AK182" i="1"/>
  <c r="AJ182" i="1"/>
  <c r="AK403" i="1"/>
  <c r="AJ403" i="1"/>
  <c r="Z403" i="1"/>
  <c r="W403" i="1"/>
  <c r="W379" i="1"/>
  <c r="Z379" i="1"/>
  <c r="AJ379" i="1"/>
  <c r="AK379" i="1"/>
  <c r="AK77" i="1"/>
  <c r="AJ77" i="1"/>
  <c r="Q76" i="1"/>
  <c r="V76" i="1" s="1"/>
  <c r="AJ370" i="1"/>
  <c r="Z370" i="1"/>
  <c r="AK370" i="1"/>
  <c r="W370" i="1"/>
  <c r="AK348" i="1"/>
  <c r="AJ348" i="1"/>
  <c r="Z348" i="1"/>
  <c r="W348" i="1"/>
  <c r="AJ134" i="1"/>
  <c r="Z134" i="1"/>
  <c r="W134" i="1"/>
  <c r="AK134" i="1"/>
  <c r="AK142" i="1"/>
  <c r="AJ142" i="1"/>
  <c r="Z142" i="1"/>
  <c r="W142" i="1"/>
  <c r="AK61" i="1"/>
  <c r="AJ61" i="1"/>
  <c r="W61" i="1"/>
  <c r="Z61" i="1"/>
  <c r="AK38" i="1"/>
  <c r="Z38" i="1"/>
  <c r="AJ38" i="1"/>
  <c r="W38" i="1"/>
  <c r="AK10" i="1"/>
  <c r="AJ10" i="1"/>
  <c r="Q9" i="1"/>
  <c r="V9" i="1" s="1"/>
  <c r="AK156" i="1"/>
  <c r="AJ156" i="1"/>
  <c r="Z127" i="1"/>
  <c r="AK127" i="1"/>
  <c r="AJ127" i="1"/>
  <c r="W127" i="1"/>
  <c r="AJ343" i="1"/>
  <c r="Z343" i="1"/>
  <c r="AK343" i="1"/>
  <c r="W343" i="1"/>
  <c r="AK336" i="1"/>
  <c r="W336" i="1"/>
  <c r="AJ336" i="1"/>
  <c r="Z336" i="1"/>
  <c r="AK258" i="1"/>
  <c r="AJ258" i="1"/>
  <c r="Z257" i="1"/>
  <c r="W257" i="1"/>
  <c r="Z325" i="1"/>
  <c r="W325" i="1"/>
  <c r="AK325" i="1"/>
  <c r="AJ325" i="1"/>
  <c r="AJ397" i="1"/>
  <c r="AK397" i="1"/>
  <c r="W397" i="1"/>
  <c r="Z397" i="1"/>
  <c r="AK265" i="1"/>
  <c r="AJ265" i="1"/>
  <c r="AK356" i="1"/>
  <c r="W356" i="1"/>
  <c r="AJ356" i="1"/>
  <c r="Z356" i="1"/>
  <c r="AJ246" i="1"/>
  <c r="AK246" i="1"/>
  <c r="AK264" i="1"/>
  <c r="AJ264" i="1"/>
  <c r="AJ372" i="1"/>
  <c r="AK372" i="1"/>
  <c r="AK346" i="1"/>
  <c r="AJ346" i="1"/>
  <c r="Z346" i="1"/>
  <c r="W346" i="1"/>
  <c r="AJ367" i="1"/>
  <c r="AK367" i="1"/>
  <c r="Z367" i="1"/>
  <c r="W367" i="1"/>
  <c r="Z53" i="1"/>
  <c r="W53" i="1"/>
  <c r="AK53" i="1"/>
  <c r="AJ53" i="1"/>
  <c r="AJ333" i="1"/>
  <c r="Z333" i="1"/>
  <c r="W333" i="1"/>
  <c r="AK333" i="1"/>
  <c r="AK353" i="1"/>
  <c r="AJ353" i="1"/>
  <c r="Z353" i="1"/>
  <c r="W353" i="1"/>
  <c r="AJ138" i="1"/>
  <c r="AK138" i="1"/>
  <c r="W138" i="1"/>
  <c r="Z138" i="1"/>
  <c r="AK94" i="1"/>
  <c r="AJ94" i="1"/>
  <c r="Z94" i="1"/>
  <c r="W94" i="1"/>
  <c r="AK405" i="1"/>
  <c r="Z405" i="1"/>
  <c r="W405" i="1"/>
  <c r="AJ405" i="1"/>
  <c r="W141" i="1"/>
  <c r="Z141" i="1"/>
  <c r="AK141" i="1"/>
  <c r="AJ141" i="1"/>
  <c r="AK307" i="1"/>
  <c r="AJ307" i="1"/>
  <c r="W342" i="1"/>
  <c r="AK342" i="1"/>
  <c r="AJ342" i="1"/>
  <c r="Z342" i="1"/>
  <c r="AK305" i="1"/>
  <c r="W305" i="1"/>
  <c r="AJ305" i="1"/>
  <c r="Z305" i="1"/>
  <c r="AJ198" i="1"/>
  <c r="AK198" i="1"/>
  <c r="AJ25" i="1"/>
  <c r="Q24" i="1"/>
  <c r="V24" i="1" s="1"/>
  <c r="AK25" i="1"/>
  <c r="AK229" i="1"/>
  <c r="AJ229" i="1"/>
  <c r="AK239" i="1"/>
  <c r="AJ239" i="1"/>
  <c r="AK301" i="1"/>
  <c r="AJ301" i="1"/>
  <c r="AK427" i="1"/>
  <c r="W427" i="1"/>
  <c r="AJ427" i="1"/>
  <c r="Z427" i="1"/>
  <c r="AK366" i="1"/>
  <c r="AJ366" i="1"/>
  <c r="W366" i="1"/>
  <c r="Z366" i="1"/>
  <c r="Z91" i="1"/>
  <c r="W91" i="1"/>
  <c r="AJ91" i="1"/>
  <c r="AK91" i="1"/>
  <c r="AK373" i="1"/>
  <c r="AJ373" i="1"/>
  <c r="W373" i="1"/>
  <c r="Z373" i="1"/>
  <c r="AK278" i="1"/>
  <c r="AJ278" i="1"/>
  <c r="W352" i="1"/>
  <c r="Z352" i="1"/>
  <c r="AK352" i="1"/>
  <c r="AJ352" i="1"/>
  <c r="AJ441" i="1"/>
  <c r="Z441" i="1"/>
  <c r="AK441" i="1"/>
  <c r="W441" i="1"/>
  <c r="AJ424" i="1"/>
  <c r="Z424" i="1"/>
  <c r="AK424" i="1"/>
  <c r="W424" i="1"/>
  <c r="W143" i="1"/>
  <c r="AK143" i="1"/>
  <c r="AJ143" i="1"/>
  <c r="Z143" i="1"/>
  <c r="Q62" i="1"/>
  <c r="V62" i="1" s="1"/>
  <c r="AJ63" i="1"/>
  <c r="AK63" i="1"/>
  <c r="W382" i="1"/>
  <c r="Z382" i="1"/>
  <c r="AK382" i="1"/>
  <c r="AJ382" i="1"/>
  <c r="Z128" i="1"/>
  <c r="AK128" i="1"/>
  <c r="AJ128" i="1"/>
  <c r="W128" i="1"/>
  <c r="AK220" i="1"/>
  <c r="AJ220" i="1"/>
  <c r="AK359" i="1"/>
  <c r="AJ359" i="1"/>
  <c r="AK261" i="1"/>
  <c r="Z261" i="1"/>
  <c r="W261" i="1"/>
  <c r="AJ261" i="1"/>
  <c r="AK83" i="1"/>
  <c r="Q82" i="1"/>
  <c r="V82" i="1" s="1"/>
  <c r="AJ83" i="1"/>
  <c r="AK443" i="1"/>
  <c r="AJ443" i="1"/>
  <c r="Z429" i="1"/>
  <c r="W429" i="1"/>
  <c r="AK429" i="1"/>
  <c r="AJ429" i="1"/>
  <c r="AK78" i="1"/>
  <c r="Z78" i="1"/>
  <c r="W78" i="1"/>
  <c r="AK23" i="1"/>
  <c r="AJ23" i="1"/>
  <c r="Q22" i="1"/>
  <c r="V22" i="1" s="1"/>
  <c r="AK332" i="1"/>
  <c r="W332" i="1"/>
  <c r="AJ332" i="1"/>
  <c r="Z332" i="1"/>
  <c r="AK420" i="1"/>
  <c r="AJ420" i="1"/>
  <c r="Z420" i="1"/>
  <c r="W420" i="1"/>
  <c r="AJ421" i="1"/>
  <c r="W421" i="1"/>
  <c r="AK421" i="1"/>
  <c r="Z421" i="1"/>
  <c r="AK328" i="1"/>
  <c r="AJ328" i="1"/>
  <c r="AJ400" i="1"/>
  <c r="Z400" i="1"/>
  <c r="AK400" i="1"/>
  <c r="W400" i="1"/>
  <c r="AJ185" i="1"/>
  <c r="Q184" i="1"/>
  <c r="AK185" i="1"/>
  <c r="AJ444" i="1"/>
  <c r="AK444" i="1"/>
  <c r="AK418" i="1"/>
  <c r="W418" i="1"/>
  <c r="AJ418" i="1"/>
  <c r="Z418" i="1"/>
  <c r="AK188" i="1"/>
  <c r="AJ188" i="1"/>
  <c r="AK386" i="1"/>
  <c r="AJ386" i="1"/>
  <c r="AK309" i="1"/>
  <c r="AJ309" i="1"/>
  <c r="AJ183" i="1"/>
  <c r="Q182" i="1"/>
  <c r="AK183" i="1"/>
  <c r="AJ316" i="1"/>
  <c r="AK316" i="1"/>
  <c r="AJ54" i="1"/>
  <c r="W54" i="1"/>
  <c r="Z54" i="1"/>
  <c r="AK54" i="1"/>
  <c r="AJ66" i="1"/>
  <c r="AK66" i="1"/>
  <c r="Z66" i="1"/>
  <c r="W66" i="1"/>
  <c r="AJ288" i="1"/>
  <c r="AK288" i="1"/>
  <c r="AK254" i="1"/>
  <c r="AJ254" i="1"/>
  <c r="AJ79" i="1"/>
  <c r="AK79" i="1"/>
  <c r="AK241" i="1"/>
  <c r="W241" i="1"/>
  <c r="AJ241" i="1"/>
  <c r="Z241" i="1"/>
  <c r="AK129" i="1"/>
  <c r="AJ129" i="1"/>
  <c r="Q128" i="1"/>
  <c r="AK187" i="1"/>
  <c r="AJ187" i="1"/>
  <c r="Q186" i="1"/>
  <c r="W225" i="1"/>
  <c r="AJ225" i="1"/>
  <c r="AK225" i="1"/>
  <c r="Z225" i="1"/>
  <c r="AK376" i="1"/>
  <c r="Z376" i="1"/>
  <c r="W376" i="1"/>
  <c r="AJ376" i="1"/>
  <c r="Z338" i="1"/>
  <c r="AK338" i="1"/>
  <c r="AJ338" i="1"/>
  <c r="W338" i="1"/>
  <c r="AK409" i="1"/>
  <c r="W409" i="1"/>
  <c r="AJ409" i="1"/>
  <c r="Z409" i="1"/>
  <c r="AK153" i="1"/>
  <c r="AJ153" i="1"/>
  <c r="AK439" i="1"/>
  <c r="Z439" i="1"/>
  <c r="W439" i="1"/>
  <c r="AJ439" i="1"/>
  <c r="Z252" i="1"/>
  <c r="AK252" i="1"/>
  <c r="AJ252" i="1"/>
  <c r="W252" i="1"/>
  <c r="AK184" i="1"/>
  <c r="AJ184" i="1"/>
  <c r="AK192" i="1"/>
  <c r="AJ192" i="1"/>
  <c r="AK175" i="1"/>
  <c r="AJ175" i="1"/>
  <c r="AN99" i="1" l="1"/>
  <c r="AM99" i="1"/>
  <c r="AL172" i="1"/>
  <c r="AN172" i="1"/>
  <c r="AM172" i="1"/>
  <c r="AN59" i="1"/>
  <c r="AM59" i="1"/>
  <c r="AL11" i="1"/>
  <c r="AN11" i="1"/>
  <c r="AM11" i="1"/>
  <c r="AL45" i="1"/>
  <c r="AN45" i="1"/>
  <c r="AM45" i="1"/>
  <c r="AL76" i="1"/>
  <c r="AN76" i="1"/>
  <c r="AM76" i="1"/>
  <c r="AN55" i="1"/>
  <c r="AM55" i="1"/>
  <c r="AL22" i="1"/>
  <c r="AN22" i="1"/>
  <c r="AM22" i="1"/>
  <c r="AL5" i="1"/>
  <c r="AN5" i="1"/>
  <c r="AM5" i="1"/>
  <c r="AL89" i="1"/>
  <c r="AN89" i="1"/>
  <c r="AM89" i="1"/>
  <c r="AL24" i="1"/>
  <c r="AN24" i="1"/>
  <c r="AM24" i="1"/>
  <c r="AL57" i="1"/>
  <c r="AN57" i="1"/>
  <c r="AM57" i="1"/>
  <c r="AL80" i="1"/>
  <c r="AN80" i="1"/>
  <c r="AM80" i="1"/>
  <c r="AL101" i="1"/>
  <c r="AN101" i="1"/>
  <c r="AM101" i="1"/>
  <c r="AL18" i="1"/>
  <c r="AN18" i="1"/>
  <c r="AM18" i="1"/>
  <c r="AL32" i="1"/>
  <c r="AN32" i="1"/>
  <c r="AM32" i="1"/>
  <c r="AL62" i="1"/>
  <c r="AN62" i="1"/>
  <c r="AM62" i="1"/>
  <c r="AN3" i="1"/>
  <c r="AM3" i="1"/>
  <c r="AN20" i="1"/>
  <c r="AM20" i="1"/>
  <c r="AN97" i="1"/>
  <c r="AM97" i="1"/>
  <c r="AL84" i="1"/>
  <c r="AN84" i="1"/>
  <c r="AM84" i="1"/>
  <c r="AL82" i="1"/>
  <c r="AN82" i="1"/>
  <c r="AM82" i="1"/>
  <c r="AL64" i="1"/>
  <c r="AN64" i="1"/>
  <c r="AM64" i="1"/>
  <c r="AL41" i="1"/>
  <c r="AN41" i="1"/>
  <c r="AM41" i="1"/>
  <c r="AN30" i="1"/>
  <c r="AM30" i="1"/>
  <c r="AL92" i="1"/>
  <c r="AN92" i="1"/>
  <c r="AM92" i="1"/>
  <c r="AK74" i="1"/>
  <c r="AN74" i="1"/>
  <c r="AM74" i="1"/>
  <c r="AL16" i="1"/>
  <c r="AN16" i="1"/>
  <c r="AM16" i="1"/>
  <c r="AL9" i="1"/>
  <c r="AN9" i="1"/>
  <c r="AM9" i="1"/>
  <c r="AL67" i="1"/>
  <c r="AN67" i="1"/>
  <c r="AM67" i="1"/>
  <c r="AN51" i="1"/>
  <c r="AM51" i="1"/>
  <c r="AL47" i="1"/>
  <c r="AN47" i="1"/>
  <c r="AM47" i="1"/>
  <c r="AM49" i="1"/>
  <c r="AN49" i="1"/>
  <c r="AL43" i="1"/>
  <c r="AN43" i="1"/>
  <c r="AM43" i="1"/>
  <c r="AN72" i="1"/>
  <c r="AM72" i="1"/>
  <c r="AN70" i="1"/>
  <c r="AM70" i="1"/>
  <c r="V282" i="1"/>
  <c r="AK11" i="1"/>
  <c r="AK16" i="1"/>
  <c r="Z11" i="1"/>
  <c r="AJ47" i="1"/>
  <c r="AJ74" i="1"/>
  <c r="AJ92" i="1"/>
  <c r="AK92" i="1"/>
  <c r="W92" i="1"/>
  <c r="Z92" i="1"/>
  <c r="Z74" i="1"/>
  <c r="V285" i="1"/>
  <c r="Z32" i="1"/>
  <c r="Z16" i="1"/>
  <c r="AJ16" i="1"/>
  <c r="AK7" i="1"/>
  <c r="AJ11" i="1"/>
  <c r="W16" i="1"/>
  <c r="AJ7" i="1"/>
  <c r="AK32" i="1"/>
  <c r="W7" i="1"/>
  <c r="AJ32" i="1"/>
  <c r="Z7" i="1"/>
  <c r="W28" i="1"/>
  <c r="AL28" i="1"/>
  <c r="Z59" i="1"/>
  <c r="AL59" i="1"/>
  <c r="AK55" i="1"/>
  <c r="AL55" i="1"/>
  <c r="AK51" i="1"/>
  <c r="AL51" i="1"/>
  <c r="W32" i="1"/>
  <c r="W49" i="1"/>
  <c r="AL49" i="1"/>
  <c r="AJ20" i="1"/>
  <c r="AL20" i="1"/>
  <c r="AK101" i="1"/>
  <c r="AJ18" i="1"/>
  <c r="AK172" i="1"/>
  <c r="AK87" i="1"/>
  <c r="AL87" i="1"/>
  <c r="AK70" i="1"/>
  <c r="AL70" i="1"/>
  <c r="Z101" i="1"/>
  <c r="AK18" i="1"/>
  <c r="Z97" i="1"/>
  <c r="AL97" i="1"/>
  <c r="W11" i="1"/>
  <c r="W101" i="1"/>
  <c r="W18" i="1"/>
  <c r="AJ172" i="1"/>
  <c r="AJ101" i="1"/>
  <c r="Z18" i="1"/>
  <c r="Z30" i="1"/>
  <c r="AL30" i="1"/>
  <c r="W47" i="1"/>
  <c r="Z47" i="1"/>
  <c r="W72" i="1"/>
  <c r="AL72" i="1"/>
  <c r="AK3" i="1"/>
  <c r="AL3" i="1"/>
  <c r="AK47" i="1"/>
  <c r="W99" i="1"/>
  <c r="AL99" i="1"/>
  <c r="W74" i="1"/>
  <c r="AL74" i="1"/>
  <c r="AJ59" i="1"/>
  <c r="AJ99" i="1"/>
  <c r="W87" i="1"/>
  <c r="Z87" i="1"/>
  <c r="AJ87" i="1"/>
  <c r="Z20" i="1"/>
  <c r="AK99" i="1"/>
  <c r="W59" i="1"/>
  <c r="Z99" i="1"/>
  <c r="V279" i="1"/>
  <c r="Z55" i="1"/>
  <c r="AJ55" i="1"/>
  <c r="Z49" i="1"/>
  <c r="AK49" i="1"/>
  <c r="AJ49" i="1"/>
  <c r="AK20" i="1"/>
  <c r="W51" i="1"/>
  <c r="AJ97" i="1"/>
  <c r="W97" i="1"/>
  <c r="AK97" i="1"/>
  <c r="Z70" i="1"/>
  <c r="W3" i="1"/>
  <c r="AJ70" i="1"/>
  <c r="AK72" i="1"/>
  <c r="Z72" i="1"/>
  <c r="Z3" i="1"/>
  <c r="AJ72" i="1"/>
  <c r="AJ3" i="1"/>
  <c r="W70" i="1"/>
  <c r="W55" i="1"/>
  <c r="AK59" i="1"/>
  <c r="W20" i="1"/>
  <c r="Z51" i="1"/>
  <c r="AJ51" i="1"/>
  <c r="AK30" i="1"/>
  <c r="AJ30" i="1"/>
  <c r="W30" i="1"/>
  <c r="Z28" i="1"/>
  <c r="AK28" i="1"/>
  <c r="AJ28" i="1"/>
  <c r="AK82" i="1"/>
  <c r="AJ82" i="1"/>
  <c r="W82" i="1"/>
  <c r="W62" i="1"/>
  <c r="AJ62" i="1"/>
  <c r="AK62" i="1"/>
  <c r="Z62" i="1"/>
  <c r="AJ57" i="1"/>
  <c r="Z57" i="1"/>
  <c r="AK57" i="1"/>
  <c r="W57" i="1"/>
  <c r="Z80" i="1"/>
  <c r="W80" i="1"/>
  <c r="AK80" i="1"/>
  <c r="AJ80" i="1"/>
  <c r="W43" i="1"/>
  <c r="Z43" i="1"/>
  <c r="AK43" i="1"/>
  <c r="AJ43" i="1"/>
  <c r="AJ67" i="1"/>
  <c r="Z67" i="1"/>
  <c r="W67" i="1"/>
  <c r="AK67" i="1"/>
  <c r="AK5" i="1"/>
  <c r="AJ5" i="1"/>
  <c r="W5" i="1"/>
  <c r="Z5" i="1"/>
  <c r="AK41" i="1"/>
  <c r="AJ41" i="1"/>
  <c r="Z41" i="1"/>
  <c r="W41" i="1"/>
  <c r="AK22" i="1"/>
  <c r="W22" i="1"/>
  <c r="AJ22" i="1"/>
  <c r="Z22" i="1"/>
  <c r="AJ84" i="1"/>
  <c r="Z84" i="1"/>
  <c r="AK84" i="1"/>
  <c r="W84" i="1"/>
  <c r="AJ64" i="1"/>
  <c r="AK64" i="1"/>
  <c r="Z64" i="1"/>
  <c r="W64" i="1"/>
  <c r="AK45" i="1"/>
  <c r="AJ45" i="1"/>
  <c r="Z45" i="1"/>
  <c r="W45" i="1"/>
  <c r="Z24" i="1"/>
  <c r="W24" i="1"/>
  <c r="AJ24" i="1"/>
  <c r="AK24" i="1"/>
  <c r="AJ76" i="1"/>
  <c r="Z76" i="1"/>
  <c r="W76" i="1"/>
  <c r="AK76" i="1"/>
  <c r="B199" i="1"/>
  <c r="AJ89" i="1"/>
  <c r="Z89" i="1"/>
  <c r="W89" i="1"/>
  <c r="AK89" i="1"/>
  <c r="AJ9" i="1"/>
  <c r="Z9" i="1"/>
  <c r="AK9" i="1"/>
  <c r="W9" i="1"/>
  <c r="AN279" i="1" l="1"/>
  <c r="AM279" i="1"/>
  <c r="AN282" i="1"/>
  <c r="AM282" i="1"/>
  <c r="AL285" i="1"/>
  <c r="AN285" i="1"/>
  <c r="AM285" i="1"/>
  <c r="AJ285" i="1"/>
  <c r="AK285" i="1"/>
  <c r="AK282" i="1"/>
  <c r="AL282" i="1"/>
  <c r="AK279" i="1"/>
  <c r="AL279" i="1"/>
  <c r="AL451" i="1" s="1"/>
  <c r="AJ279" i="1"/>
  <c r="AJ282" i="1"/>
  <c r="W450" i="1"/>
  <c r="Z450" i="1"/>
  <c r="AS1" i="1"/>
  <c r="AU1" i="1" l="1"/>
  <c r="AM452" i="1" l="1"/>
</calcChain>
</file>

<file path=xl/sharedStrings.xml><?xml version="1.0" encoding="utf-8"?>
<sst xmlns="http://schemas.openxmlformats.org/spreadsheetml/2006/main" count="7174" uniqueCount="4260">
  <si>
    <t>Ult. Revisão Setembro DIA</t>
  </si>
  <si>
    <t>ESTOQUE?</t>
  </si>
  <si>
    <t>QTDE EM ESTOQUE LOCAL</t>
  </si>
  <si>
    <t>Avulsos</t>
  </si>
  <si>
    <t>Caixas</t>
  </si>
  <si>
    <t>UN por Caixa</t>
  </si>
  <si>
    <t>EM Caixa</t>
  </si>
  <si>
    <t xml:space="preserve">POSICAO DE ESTOQUE </t>
  </si>
  <si>
    <t>ASIN AMAZON</t>
  </si>
  <si>
    <t>Código Universal</t>
  </si>
  <si>
    <t>SKU</t>
  </si>
  <si>
    <t>CODIGO ML</t>
  </si>
  <si>
    <t>KIT?</t>
  </si>
  <si>
    <t>KIT!</t>
  </si>
  <si>
    <t>KIT 2</t>
  </si>
  <si>
    <t>ML FULL</t>
  </si>
  <si>
    <t>AMAZON</t>
  </si>
  <si>
    <t>RETORNO</t>
  </si>
  <si>
    <t>TOTAL</t>
  </si>
  <si>
    <t>VALOR</t>
  </si>
  <si>
    <t>CUSTO UNIT</t>
  </si>
  <si>
    <t>ICMS</t>
  </si>
  <si>
    <t>CRÉDITO</t>
  </si>
  <si>
    <t>Custo Dólar</t>
  </si>
  <si>
    <t>ERRO</t>
  </si>
  <si>
    <t>Custo R$</t>
  </si>
  <si>
    <t>U$</t>
  </si>
  <si>
    <t>Valor Total</t>
  </si>
  <si>
    <t>Valor ICMS</t>
  </si>
  <si>
    <t xml:space="preserve">Nota Fiscal </t>
  </si>
  <si>
    <t>Data</t>
  </si>
  <si>
    <t>NCM</t>
  </si>
  <si>
    <t>TOTAL ICMS</t>
  </si>
  <si>
    <t>TOTAL VALOR</t>
  </si>
  <si>
    <t>XLR MACHO - FÊMEA</t>
  </si>
  <si>
    <t>XLR MF 50cm Branco</t>
  </si>
  <si>
    <t>BRANCO</t>
  </si>
  <si>
    <t>B0C8GC7DKT</t>
  </si>
  <si>
    <t>MLB3233260755</t>
  </si>
  <si>
    <t>NFe35250642661482000170550270000000221544054526</t>
  </si>
  <si>
    <t>2025-06-18T13:22:28-03:00</t>
  </si>
  <si>
    <t>----------PAR XLR Branco 50cm</t>
  </si>
  <si>
    <t>X</t>
  </si>
  <si>
    <t>B0C8G9Y4Q9</t>
  </si>
  <si>
    <t>XLR MF 1m Branco</t>
  </si>
  <si>
    <t>EST-07-CMP-004</t>
  </si>
  <si>
    <t>B0C8GCW9FZ</t>
  </si>
  <si>
    <t>MLB3233286317</t>
  </si>
  <si>
    <t>-----------PAR XLR Branco 1m</t>
  </si>
  <si>
    <t>B0C8GBC4RW</t>
  </si>
  <si>
    <t>XLR MF 1.5m Branco</t>
  </si>
  <si>
    <t>EST-03-CMP-004</t>
  </si>
  <si>
    <t>MLB3233359493</t>
  </si>
  <si>
    <t>NFe35230142661482000170550270000000231413203124</t>
  </si>
  <si>
    <t>2023-01-25T16:46:26-03:00</t>
  </si>
  <si>
    <t>-----------PAR 1.5m</t>
  </si>
  <si>
    <t>B0C8GDM6LF</t>
  </si>
  <si>
    <t>XLR MF 2m Branco</t>
  </si>
  <si>
    <t>B0C8GBLN4S</t>
  </si>
  <si>
    <t>MLB3823605757</t>
  </si>
  <si>
    <t>-----------PAR XLR 2m Branco</t>
  </si>
  <si>
    <t xml:space="preserve">B0CRBMQMQB
</t>
  </si>
  <si>
    <t>XLR MF 3m Branco</t>
  </si>
  <si>
    <t>15.09</t>
  </si>
  <si>
    <t>s</t>
  </si>
  <si>
    <t>EST-07-CMP-003</t>
  </si>
  <si>
    <t>B0C8GFHJD2</t>
  </si>
  <si>
    <t>MLB3233398530</t>
  </si>
  <si>
    <t>-----------PAR XLR 3m Branco</t>
  </si>
  <si>
    <t>B0C8GGCYSQ</t>
  </si>
  <si>
    <t>XLR MF 5m Branco</t>
  </si>
  <si>
    <t>n</t>
  </si>
  <si>
    <t>B0C8GCXPGC</t>
  </si>
  <si>
    <t>7898722572973, 7898722572959</t>
  </si>
  <si>
    <t>MLB3233447035</t>
  </si>
  <si>
    <t>XLR MF 7.5m Branco</t>
  </si>
  <si>
    <t>XLR MF 50cm Preto</t>
  </si>
  <si>
    <t>PRETO</t>
  </si>
  <si>
    <t>B09ZLPXWG1</t>
  </si>
  <si>
    <t>7898969395281, 7898969395236</t>
  </si>
  <si>
    <t>MLB2167583162</t>
  </si>
  <si>
    <t>XLR MF 1m Preto</t>
  </si>
  <si>
    <t>B09ZLPKCV3</t>
  </si>
  <si>
    <t>MLB2167593589</t>
  </si>
  <si>
    <t>NFe35250142661482000170550270000000191770361295</t>
  </si>
  <si>
    <t>2025-01-08T07:00:00-03:00</t>
  </si>
  <si>
    <t>--------------PAR XLR MF 1m Preto</t>
  </si>
  <si>
    <t>B0CRC5QT5M</t>
  </si>
  <si>
    <t>XLR MF 1.5m Preto</t>
  </si>
  <si>
    <t>EST-07-CMP-001</t>
  </si>
  <si>
    <t>B09ZLPQ7KH</t>
  </si>
  <si>
    <t>MLB2167551270</t>
  </si>
  <si>
    <t>--------------PAR XLR MF 1.5m</t>
  </si>
  <si>
    <t>B0CRBMDJS5</t>
  </si>
  <si>
    <t>MLKIT_MLB2183596365</t>
  </si>
  <si>
    <t>XLR MF 2m Preto</t>
  </si>
  <si>
    <t>EST-04-CMP-002</t>
  </si>
  <si>
    <t>B09ZLPS2X1</t>
  </si>
  <si>
    <t>MLB2167545241</t>
  </si>
  <si>
    <t>--------------PAR XLR MF 2m</t>
  </si>
  <si>
    <t>B0CRBMQMQB</t>
  </si>
  <si>
    <t>MLKIT_MLB2183570628</t>
  </si>
  <si>
    <t>XLR MF 3m Preto</t>
  </si>
  <si>
    <t>B09ZLQHMYM</t>
  </si>
  <si>
    <t>MLB2167564507</t>
  </si>
  <si>
    <t>--------------PAR XLR 3m BK</t>
  </si>
  <si>
    <t>B0CRC18WHT</t>
  </si>
  <si>
    <t>MLKIT_MLB2183583698</t>
  </si>
  <si>
    <t>XLR MF 5m Preto</t>
  </si>
  <si>
    <t>14.09</t>
  </si>
  <si>
    <t>EST-04-CMP-001</t>
  </si>
  <si>
    <t>B0CY9VXPVZ</t>
  </si>
  <si>
    <t>MLB3532533200</t>
  </si>
  <si>
    <t>--------------PAR XLR 5M</t>
  </si>
  <si>
    <t>B0CRBM1M95</t>
  </si>
  <si>
    <t>MLKIT_MLB3303889483</t>
  </si>
  <si>
    <t>XLR MF 7.5m Preto</t>
  </si>
  <si>
    <t>MLB3962358329</t>
  </si>
  <si>
    <t>6.35 STEREO p/ 6.35mm STEREO TRS</t>
  </si>
  <si>
    <t>TRS 50cm Branco</t>
  </si>
  <si>
    <t>18.09</t>
  </si>
  <si>
    <t>A</t>
  </si>
  <si>
    <t>EST-02-CMP-002</t>
  </si>
  <si>
    <t>B0BLR88PLM</t>
  </si>
  <si>
    <t>MLKIT_MLB3688936028</t>
  </si>
  <si>
    <t xml:space="preserve">------------PAR 50cm TRS </t>
  </si>
  <si>
    <t>MLKIT_MLB3688800928</t>
  </si>
  <si>
    <t>TRS 1m Branco</t>
  </si>
  <si>
    <t>EST-01-CMP-004</t>
  </si>
  <si>
    <t>B0C79P2QRH</t>
  </si>
  <si>
    <t>MLB3222654765</t>
  </si>
  <si>
    <t>------------PAR 1m TRS Branco</t>
  </si>
  <si>
    <t>MLKIT_MLB3689003070</t>
  </si>
  <si>
    <t>TRS 1.5m Branco</t>
  </si>
  <si>
    <t>S</t>
  </si>
  <si>
    <t>EST-02-CMP-003</t>
  </si>
  <si>
    <t>B0BLRVXPJX</t>
  </si>
  <si>
    <t>MLB3222552810</t>
  </si>
  <si>
    <t>------------PAR 1.5m TRS Branco</t>
  </si>
  <si>
    <t>MLKIT_MLB3688936930</t>
  </si>
  <si>
    <t>TRS 2m Branco</t>
  </si>
  <si>
    <t>EST-03-CMP-002</t>
  </si>
  <si>
    <t>B0CXY4G8CX</t>
  </si>
  <si>
    <t>MLB3222642747</t>
  </si>
  <si>
    <t>------------PAR 2m TRS Branco</t>
  </si>
  <si>
    <t>TRS 3m Branco</t>
  </si>
  <si>
    <t>B0C79YF74Z</t>
  </si>
  <si>
    <t>MLB3222648909</t>
  </si>
  <si>
    <t>-------------PAR 3m TRS Branco</t>
  </si>
  <si>
    <t>MLKIT_MLB3689002768</t>
  </si>
  <si>
    <t>TRS 5m Branco</t>
  </si>
  <si>
    <t>EST-02-CMP-001</t>
  </si>
  <si>
    <t>B0C79TCWTQ</t>
  </si>
  <si>
    <t>MLB3222744880</t>
  </si>
  <si>
    <t>TRS 7.5m Branco</t>
  </si>
  <si>
    <t>TRS 50cm</t>
  </si>
  <si>
    <t>23.09</t>
  </si>
  <si>
    <t>B0CGJHDD1H</t>
  </si>
  <si>
    <t>MLB3340939675</t>
  </si>
  <si>
    <t>-----------PAR de cabos 50cm TRS BK</t>
  </si>
  <si>
    <t>B0CGB276FB</t>
  </si>
  <si>
    <t>TRS 1m</t>
  </si>
  <si>
    <t>22.09</t>
  </si>
  <si>
    <t>B09Y7ZK6D1</t>
  </si>
  <si>
    <t>CaboP10Stereo1m</t>
  </si>
  <si>
    <t>------------PAR 1m TRS Preto</t>
  </si>
  <si>
    <t>B0CGB3446F</t>
  </si>
  <si>
    <t>MLKIT_MLB3315986671</t>
  </si>
  <si>
    <t>TRS 1.5m</t>
  </si>
  <si>
    <t>EST-03-CMP-001</t>
  </si>
  <si>
    <t>B09Y7NSZDC</t>
  </si>
  <si>
    <t>MLB2180943922</t>
  </si>
  <si>
    <t xml:space="preserve">------------PAR 1.5m </t>
  </si>
  <si>
    <t>B0CGB2XGJH</t>
  </si>
  <si>
    <t>MLKIT_MLB3985254543</t>
  </si>
  <si>
    <t>TRS 2m</t>
  </si>
  <si>
    <t>EST01-CMP-003-SLC</t>
  </si>
  <si>
    <t>B09Y7ZHJYQ</t>
  </si>
  <si>
    <t>MLB2180946241</t>
  </si>
  <si>
    <t>------------PAR 2m</t>
  </si>
  <si>
    <t>B0CGB2DT5W</t>
  </si>
  <si>
    <t>MLKIT_MLB3619748334</t>
  </si>
  <si>
    <t>TRS 3m</t>
  </si>
  <si>
    <t>EST-03-CMP-003</t>
  </si>
  <si>
    <t>B09Y834FLY</t>
  </si>
  <si>
    <t>MLB2180934042</t>
  </si>
  <si>
    <t>------------PAR 3M</t>
  </si>
  <si>
    <t>B0CG9YRHZ6</t>
  </si>
  <si>
    <t>TRS 5m</t>
  </si>
  <si>
    <t>B0CGJJ7B27</t>
  </si>
  <si>
    <t>MLB3340951559</t>
  </si>
  <si>
    <t>------------PAR 5m</t>
  </si>
  <si>
    <t>B0CGB2Q18T</t>
  </si>
  <si>
    <t>MLKIT_MLB3316024069</t>
  </si>
  <si>
    <t>TRS 7.5m</t>
  </si>
  <si>
    <t>MLB5255601696_182761659298</t>
  </si>
  <si>
    <t>P10 STEREO - XLR MACHO</t>
  </si>
  <si>
    <t>TRS - XLR-M 0.5cm Branco</t>
  </si>
  <si>
    <t>B0CBZJWSGR</t>
  </si>
  <si>
    <t>7898722573123</t>
  </si>
  <si>
    <t>MLB3272943539</t>
  </si>
  <si>
    <t>-----------ANUNCIO2 TRSXLRM 0.5</t>
  </si>
  <si>
    <t>MLB3326680069</t>
  </si>
  <si>
    <t>TRS - XLR-M 1m Branco</t>
  </si>
  <si>
    <t>EST-03-CMP-001-SLC</t>
  </si>
  <si>
    <t>B0CBZKTJS9</t>
  </si>
  <si>
    <t>MLB3272931315</t>
  </si>
  <si>
    <t>-----------PAR TRS-XLRm 1m Branco</t>
  </si>
  <si>
    <t>B0CBZK6977</t>
  </si>
  <si>
    <t>TRS - XLR-M 1.5m Branco</t>
  </si>
  <si>
    <t>EST-01-CMP-004-SLC</t>
  </si>
  <si>
    <t>B0CBZKD1HN</t>
  </si>
  <si>
    <t>MLB3273038617</t>
  </si>
  <si>
    <t>-----------PAR TRS-XLRm 1.5m Branco</t>
  </si>
  <si>
    <t>B0CC1DBRWD</t>
  </si>
  <si>
    <t>TRS - XLR-M 2m Branco</t>
  </si>
  <si>
    <t>20.09</t>
  </si>
  <si>
    <t>EST-05-CMP-001-SLC</t>
  </si>
  <si>
    <t>MLB3381510170</t>
  </si>
  <si>
    <t>TRS - XLR-M 3m Branco</t>
  </si>
  <si>
    <t>17.09</t>
  </si>
  <si>
    <t>B0CBZL9YK4</t>
  </si>
  <si>
    <t>MLB3272970159</t>
  </si>
  <si>
    <t>-----------PAR TRS-XLRM 3m Branco</t>
  </si>
  <si>
    <t>B0CBZJHBFL</t>
  </si>
  <si>
    <t>TRS - XLR-M 5m Branco</t>
  </si>
  <si>
    <t>EST-03-CMP-002-SLC</t>
  </si>
  <si>
    <t>B0CBZJV749</t>
  </si>
  <si>
    <t>MLB3273026171</t>
  </si>
  <si>
    <t>-----------PAR TRS-XLRM 5m</t>
  </si>
  <si>
    <t>B0CBZJ618W</t>
  </si>
  <si>
    <t>MLKIT_MLB3817397321</t>
  </si>
  <si>
    <t>TRS - XLR-M 7.5m Branco</t>
  </si>
  <si>
    <t>B0F6V81KNJ</t>
  </si>
  <si>
    <t>MLB3962347655</t>
  </si>
  <si>
    <t>TRS - XLR-M 50cm Preto</t>
  </si>
  <si>
    <t>15</t>
  </si>
  <si>
    <t>EST01-CMP-004</t>
  </si>
  <si>
    <t>B0D77BS9CL</t>
  </si>
  <si>
    <t>MLB4582012264</t>
  </si>
  <si>
    <t>--------------PAR TRS - XLRM 50cm</t>
  </si>
  <si>
    <t>B0CBZK67GQ</t>
  </si>
  <si>
    <t>MLKIT_MLB3335411571</t>
  </si>
  <si>
    <t>TRS - XLR-M 1m Preto</t>
  </si>
  <si>
    <t>B0D77CL64S</t>
  </si>
  <si>
    <t>MLB3326657503</t>
  </si>
  <si>
    <t>TRS - XLR-M 1.5m Preto</t>
  </si>
  <si>
    <t>B0D77BXJXB</t>
  </si>
  <si>
    <t>7898722573635, 7898722573642</t>
  </si>
  <si>
    <t>MLB3661300254</t>
  </si>
  <si>
    <t>-------------PAR TRS XLR-M 1.5m BK</t>
  </si>
  <si>
    <t>B0D77D419F</t>
  </si>
  <si>
    <t>TRS - XLR-M 2m Preto</t>
  </si>
  <si>
    <t>B0D77CJ888</t>
  </si>
  <si>
    <t>MLB3326648899</t>
  </si>
  <si>
    <t>-------------PAR TRS XLR-M 2m</t>
  </si>
  <si>
    <t>B0D77BVSN6</t>
  </si>
  <si>
    <t>MLKIT_MLB3688795608</t>
  </si>
  <si>
    <t>TRS - XLR-M 3m Preto</t>
  </si>
  <si>
    <t>B0D77DJGRV</t>
  </si>
  <si>
    <t>MLB3661301326</t>
  </si>
  <si>
    <t>--------------PAR TRS-XLR-M 3m</t>
  </si>
  <si>
    <t>B0D77C6XK7</t>
  </si>
  <si>
    <t>MLKIT_MLB3335429771</t>
  </si>
  <si>
    <t>TRS - XLR-M 5m Preto</t>
  </si>
  <si>
    <t>MLB3661312628</t>
  </si>
  <si>
    <t>--------------PAR TRS-XLR-M 5m</t>
  </si>
  <si>
    <t>B0D77CY9WP</t>
  </si>
  <si>
    <t>TRS - XLR-M 7.5m Preto</t>
  </si>
  <si>
    <t>MLB3962307631</t>
  </si>
  <si>
    <t>P10 STEREO - XLR FEMEA</t>
  </si>
  <si>
    <t>TRS - XLR-F 50cm Branco</t>
  </si>
  <si>
    <t>29.09</t>
  </si>
  <si>
    <t>B0C81LWKYB</t>
  </si>
  <si>
    <t>MLB3837423914</t>
  </si>
  <si>
    <t>--------------PAR TRS-XLRF 1.5m Branco</t>
  </si>
  <si>
    <t>B0CG7KTJZC</t>
  </si>
  <si>
    <t>TRS - XLR-F 1m Branco</t>
  </si>
  <si>
    <t>EST-01-CMP-002</t>
  </si>
  <si>
    <t>B0C81M99QH</t>
  </si>
  <si>
    <t>MLB3394007835</t>
  </si>
  <si>
    <t>--------------PAR TRS-XLRF 1m</t>
  </si>
  <si>
    <t>B0CG7QMQ86</t>
  </si>
  <si>
    <t>MLKIT_MLB3315785359</t>
  </si>
  <si>
    <t>TRS - XLR-F 1.5m Branco</t>
  </si>
  <si>
    <t>EST-01-CMP-004 SLC</t>
  </si>
  <si>
    <t>B0C81MPRWW</t>
  </si>
  <si>
    <t>--------------ANUNCIO 2 TRS-XLRF 1.5m</t>
  </si>
  <si>
    <t>MLB3325643103</t>
  </si>
  <si>
    <t>TRS - XLR-F 2m Branco</t>
  </si>
  <si>
    <t>B0C81NVDSD</t>
  </si>
  <si>
    <t>MLB3394018435</t>
  </si>
  <si>
    <t>TRS - XLR-F 3m Branco</t>
  </si>
  <si>
    <t>EST-05-CMP-001 SLC</t>
  </si>
  <si>
    <t>B0C81P4F3Z</t>
  </si>
  <si>
    <t>MLB3852081266</t>
  </si>
  <si>
    <t>--------------PAR TRS-XLRF 3m Branco</t>
  </si>
  <si>
    <t>B0CG7P2W28</t>
  </si>
  <si>
    <t>TRS - XLR-F 5m Branco</t>
  </si>
  <si>
    <t>B0C81MRPBB</t>
  </si>
  <si>
    <t>MLB2956432776</t>
  </si>
  <si>
    <t>--------------PAR TRS-XLRf 5m Branco</t>
  </si>
  <si>
    <t>B0CG7RM28M</t>
  </si>
  <si>
    <t>TRS - XLR-F 7.5m Branco</t>
  </si>
  <si>
    <t>TRS - XLR-F 50cm Preto</t>
  </si>
  <si>
    <t>B0C81MJ2DH</t>
  </si>
  <si>
    <t>7898722573192, 7898722573550</t>
  </si>
  <si>
    <t>MLB3325582481</t>
  </si>
  <si>
    <t>--------------PAR TRS-XLRF 50cm Preto</t>
  </si>
  <si>
    <t>B0CG8DB2Z3</t>
  </si>
  <si>
    <t>TRS - XLR-F 1m Preto</t>
  </si>
  <si>
    <t>B0C81SRL3D</t>
  </si>
  <si>
    <t>MLB3325639831</t>
  </si>
  <si>
    <t>---------TRS - XLR-F 1m Anuncio 2</t>
  </si>
  <si>
    <t>MLB3307860259</t>
  </si>
  <si>
    <t>B0CG7H6G99</t>
  </si>
  <si>
    <t>MLB3276474863</t>
  </si>
  <si>
    <t>TRS - XLR-F 1.5m Preto</t>
  </si>
  <si>
    <t>B0C81N9TM8</t>
  </si>
  <si>
    <t>MLB3337486498</t>
  </si>
  <si>
    <t>--------------PAR TRS-XLR 1.5m</t>
  </si>
  <si>
    <t>B0CG89LL8P</t>
  </si>
  <si>
    <t>MLKIT_MLB3335423041</t>
  </si>
  <si>
    <t>TRS - XLR-F 2m Preto</t>
  </si>
  <si>
    <t>B0C81PJ2RD</t>
  </si>
  <si>
    <t>MLB3658490106</t>
  </si>
  <si>
    <t>--------------PAR TRS-XLR-F 2m Preto</t>
  </si>
  <si>
    <t>B0CG8C2YQG</t>
  </si>
  <si>
    <t>TRS - XLR-F 3m Preto</t>
  </si>
  <si>
    <t>B0C81NCSMP</t>
  </si>
  <si>
    <t>MLB3325657945</t>
  </si>
  <si>
    <t>--------------PAR TRS-XLR 3m Preto</t>
  </si>
  <si>
    <t>B0CG87FCVN</t>
  </si>
  <si>
    <t>TRS - XLR-F 5m Preto</t>
  </si>
  <si>
    <t>16.09</t>
  </si>
  <si>
    <t>EST-01-CMP-003</t>
  </si>
  <si>
    <t>B0C81LR63T</t>
  </si>
  <si>
    <t>MLB3658469510</t>
  </si>
  <si>
    <t>--------------PAR TRS-XLR F 5m Preto</t>
  </si>
  <si>
    <t>B0CG8H979X</t>
  </si>
  <si>
    <t>TRS - XLR-F 7.5m Preto</t>
  </si>
  <si>
    <t>P10 MONO - XLR MACHO</t>
  </si>
  <si>
    <t>TS - XLR-M 50cm Branco</t>
  </si>
  <si>
    <t>B0C9BMX4QK</t>
  </si>
  <si>
    <t>P10MachoXLR05</t>
  </si>
  <si>
    <t>-------------PAR TS-XLRM 50cm WH</t>
  </si>
  <si>
    <t>B0C9BVVSZH</t>
  </si>
  <si>
    <t>TS - XLR-M 1m Branco</t>
  </si>
  <si>
    <t>B0C9C1GBDV</t>
  </si>
  <si>
    <t>MLB3527034301</t>
  </si>
  <si>
    <t>TS - XLR-M 1.5m Branco</t>
  </si>
  <si>
    <t>B0C9B9KJFX</t>
  </si>
  <si>
    <t>MLB3962476197</t>
  </si>
  <si>
    <t>TS - XLR-M 2m Branco</t>
  </si>
  <si>
    <t>B0C9BR31VP</t>
  </si>
  <si>
    <t>TS - XLR-M 3m Branco</t>
  </si>
  <si>
    <t>B0C9BDH98M</t>
  </si>
  <si>
    <t xml:space="preserve">--------------ANUNCIO 2 TS-XLRM 3m </t>
  </si>
  <si>
    <t>MLB3705405157</t>
  </si>
  <si>
    <t>--------------PAR TS - XLRM 3m WH</t>
  </si>
  <si>
    <t>B0C9BGL4RQ</t>
  </si>
  <si>
    <t>TS - XLR-M 5m Branco</t>
  </si>
  <si>
    <t>B0C9BGP4X5</t>
  </si>
  <si>
    <t>TS-XLR-M 50cm Preto</t>
  </si>
  <si>
    <t>B09ZLVKQPG</t>
  </si>
  <si>
    <t>TS - XLR-M 1m Preto</t>
  </si>
  <si>
    <t>B09ZLRQJN8</t>
  </si>
  <si>
    <t>p10monoxlrmacho1m</t>
  </si>
  <si>
    <t>-------------PAR TRS XLR-M 1m</t>
  </si>
  <si>
    <t>MLKIT_MLB3335423431</t>
  </si>
  <si>
    <t>TS - XLR-M 1.5m Preto</t>
  </si>
  <si>
    <t>B09ZLST2CF</t>
  </si>
  <si>
    <t>p10monoxlrmacho15m</t>
  </si>
  <si>
    <t>TS - XLR-M 2m Preto</t>
  </si>
  <si>
    <t>B09ZLRQVVS</t>
  </si>
  <si>
    <t>p10monoxlrm2m</t>
  </si>
  <si>
    <t>TS - XLR-M 3m Preto</t>
  </si>
  <si>
    <t>B09ZLQLG11</t>
  </si>
  <si>
    <t>p10monoxlrm3m</t>
  </si>
  <si>
    <t>TS - XLR-M 5m Preto</t>
  </si>
  <si>
    <t>MLB3637324249</t>
  </si>
  <si>
    <t>P10 MONO - XLR FEMEA</t>
  </si>
  <si>
    <t>TS - XLR-F 50cm Branco</t>
  </si>
  <si>
    <t>B0BLS1D3H4</t>
  </si>
  <si>
    <t>MLB3229054831</t>
  </si>
  <si>
    <t>TS - XLR-F 1m Branco</t>
  </si>
  <si>
    <t>B0BLR9ZBXD</t>
  </si>
  <si>
    <t>MLB3229024038</t>
  </si>
  <si>
    <t>TS - XLR-F 1.5m Branco</t>
  </si>
  <si>
    <t>B0C9B4FNYV</t>
  </si>
  <si>
    <t>7898722572843, 7898722572782</t>
  </si>
  <si>
    <t>MLB3223101511</t>
  </si>
  <si>
    <t>TS - XLR-F 2m Branco</t>
  </si>
  <si>
    <t>B0C9BQXMFT</t>
  </si>
  <si>
    <t>MLB3229073942</t>
  </si>
  <si>
    <t>TS - XLR-F 3m Branco</t>
  </si>
  <si>
    <t>B0C9BQQ2JV</t>
  </si>
  <si>
    <t>7898722572867, 7898722573598</t>
  </si>
  <si>
    <t>MLB3338686623</t>
  </si>
  <si>
    <t>------------PAR TS-XLR-F Branco 3m</t>
  </si>
  <si>
    <t>MLKIT_MLB3694654288</t>
  </si>
  <si>
    <t>TS - XLR-F 5m Branco</t>
  </si>
  <si>
    <t>B0C9BJHP1F</t>
  </si>
  <si>
    <t>MLB3338730001</t>
  </si>
  <si>
    <t>------------PAR TS - XLR-F 5m Branc</t>
  </si>
  <si>
    <t>TS-XLR-F 50cm Preto</t>
  </si>
  <si>
    <t>B09XSGD9CZ</t>
  </si>
  <si>
    <t>MLB2167575347</t>
  </si>
  <si>
    <t>TS - XLR-F 1m Preto</t>
  </si>
  <si>
    <t>B09XSHDVN5</t>
  </si>
  <si>
    <t>MLB2167592157</t>
  </si>
  <si>
    <t>TS - XLR-F 1.5m Preto</t>
  </si>
  <si>
    <t>B09XS9SSSX</t>
  </si>
  <si>
    <t>MLB2167575800</t>
  </si>
  <si>
    <t>TS - XLR-F 2m Preto</t>
  </si>
  <si>
    <t>B09XS3VG28</t>
  </si>
  <si>
    <t>MLB2167550443</t>
  </si>
  <si>
    <t>TS - XLR-F 3m Preto</t>
  </si>
  <si>
    <t>B09XSQ1J9N</t>
  </si>
  <si>
    <t>7898722570689, 7898969395274</t>
  </si>
  <si>
    <t>MLB2167582741</t>
  </si>
  <si>
    <t>TS - XLR-F 5m Preto</t>
  </si>
  <si>
    <t>B0CC6HRB6H</t>
  </si>
  <si>
    <t>MLB4484803676</t>
  </si>
  <si>
    <t>2xRCA - 2xTS 6.35</t>
  </si>
  <si>
    <t>2xRCA - 2xTS 6.35 0.5 branco</t>
  </si>
  <si>
    <t xml:space="preserve"> </t>
  </si>
  <si>
    <t>EST-05-CMP-001</t>
  </si>
  <si>
    <t>MLB3325472957</t>
  </si>
  <si>
    <t>2xRCA - 2xTS 6.35 1m</t>
  </si>
  <si>
    <t>B0D2WF6DW9</t>
  </si>
  <si>
    <t>MLB3325494701</t>
  </si>
  <si>
    <t>2xRCA - 2xTS 6.35 1.5m</t>
  </si>
  <si>
    <t>B0D2WM1HMZ</t>
  </si>
  <si>
    <t>MLB3498928512</t>
  </si>
  <si>
    <t>2xRCA - 2xTS 6.35 2m branco</t>
  </si>
  <si>
    <t>N</t>
  </si>
  <si>
    <t>B0D2WKLVWR</t>
  </si>
  <si>
    <t>MLB3850244082</t>
  </si>
  <si>
    <t>2xRCA - 2xTS 6.35 3m branco</t>
  </si>
  <si>
    <t>EST-01-CMP-001</t>
  </si>
  <si>
    <t>B0D2WL3PP2</t>
  </si>
  <si>
    <t>MLB3325447761</t>
  </si>
  <si>
    <t>3.5mm P2 - 2x RCA</t>
  </si>
  <si>
    <t>3.5mm P2 - 2x RCA 50cm</t>
  </si>
  <si>
    <t>MLB3233498106</t>
  </si>
  <si>
    <t>3.5mm P2 - 2x RCA 1m</t>
  </si>
  <si>
    <t>B0BLRHV897</t>
  </si>
  <si>
    <t>3.5mm P2 - 2x RCA 1.5m</t>
  </si>
  <si>
    <t>EST-06-CMP-001</t>
  </si>
  <si>
    <t>B0BLRWKWTW</t>
  </si>
  <si>
    <t>MLB3233713912</t>
  </si>
  <si>
    <t>3.5mm P2 - 2x RCA 3m Branco</t>
  </si>
  <si>
    <t>B0CBW4P7KW</t>
  </si>
  <si>
    <t>7898722573857, 7898722572997</t>
  </si>
  <si>
    <t>MLB3233638212</t>
  </si>
  <si>
    <t>3.5mm P2 (F) - 6.35mm TRS</t>
  </si>
  <si>
    <t>3.5mm P2 (F) - 6.35mm TRS 1.5m Branco</t>
  </si>
  <si>
    <t>EST-06-CMP-002</t>
  </si>
  <si>
    <t>MLB3340015917</t>
  </si>
  <si>
    <t>3.5mm P2 (F) - 6.35mm TRS 3m Branco</t>
  </si>
  <si>
    <t>MLB3697314526</t>
  </si>
  <si>
    <t>3.5mm P2 (F) - 6.35mm TRS 1.5m Preto</t>
  </si>
  <si>
    <t>MLB3252833767</t>
  </si>
  <si>
    <t>3.5mm P2 (F) - 6.35mm TRS 3m Preto</t>
  </si>
  <si>
    <t>MLB3252877377</t>
  </si>
  <si>
    <t>6.35mm TRS - 2x 6.35mm TS Splitter</t>
  </si>
  <si>
    <t>6.35mm TRS - 2x 6.35mm TS 2m</t>
  </si>
  <si>
    <t>MLB5281609950</t>
  </si>
  <si>
    <t>6.35mm TRS - 2x 6.35mm TRS 0.5</t>
  </si>
  <si>
    <t>6.35mm TRS - 2x 6.35mm TRS 1,5</t>
  </si>
  <si>
    <t>2x RCA - 2x XLR (M)</t>
  </si>
  <si>
    <t>2x RCA - 2x XLR (M) 1m</t>
  </si>
  <si>
    <t>2x RCA - 2x XLR (M) 2m</t>
  </si>
  <si>
    <t>2x RCA - 2x XLR (M) 3m</t>
  </si>
  <si>
    <t>MLB5281588302</t>
  </si>
  <si>
    <t>2x RCA - 2x RCA</t>
  </si>
  <si>
    <t xml:space="preserve">2x RCA - 2x RCA 2m </t>
  </si>
  <si>
    <t>MLB4140434261</t>
  </si>
  <si>
    <t xml:space="preserve">3.5mm P2 TRS - 6.35mm </t>
  </si>
  <si>
    <t>3.5mm P2 TRS - 6.35mm  1.5m Branco</t>
  </si>
  <si>
    <t>B0CN58GR6Q</t>
  </si>
  <si>
    <t>MLB4357502792</t>
  </si>
  <si>
    <t>3.5mm P2 TRS - 6.35mm  3m Branco</t>
  </si>
  <si>
    <t>B0CN58WWGP</t>
  </si>
  <si>
    <t>MLB4357503252</t>
  </si>
  <si>
    <t>3.5mm P2 TRS - 6.35mm  1.5m Preto</t>
  </si>
  <si>
    <t>B0CN572W5R</t>
  </si>
  <si>
    <t>MLB3594115578</t>
  </si>
  <si>
    <t>3.5mm P2 TRS - 6.35mm  3m Preto</t>
  </si>
  <si>
    <t>B0CN57N71S</t>
  </si>
  <si>
    <t>MLB3693689770</t>
  </si>
  <si>
    <t>Speaker Cable</t>
  </si>
  <si>
    <t>EST-02-CMP-004</t>
  </si>
  <si>
    <t>Cabo de Caixa 1.5m</t>
  </si>
  <si>
    <t>----------PAR SPEAKER 1.5m</t>
  </si>
  <si>
    <t>B0C7NHRDX6</t>
  </si>
  <si>
    <t>MLB3233023843</t>
  </si>
  <si>
    <t>Cabo de Caixa 3m</t>
  </si>
  <si>
    <t>MLB3478050161</t>
  </si>
  <si>
    <t>3.5mm ST - 2x 6.35mm</t>
  </si>
  <si>
    <t>3.5mm ST - 2x 6.35mm 50cm Branco</t>
  </si>
  <si>
    <t>3.5mm ST - 2x 6.35mm 1m Branco</t>
  </si>
  <si>
    <t>MLB3658215526</t>
  </si>
  <si>
    <t>3.5mm ST - 2x 6.35mm 50cm Preto</t>
  </si>
  <si>
    <t>MLB3607295319</t>
  </si>
  <si>
    <t>3.5mm ST - 2x 6.35mm 1.5m Preto</t>
  </si>
  <si>
    <t>B09Y87PGL2</t>
  </si>
  <si>
    <t>MLB3607247203</t>
  </si>
  <si>
    <t>3.5mm ST - 2x 6.35mm 1m Preto</t>
  </si>
  <si>
    <t>MLB4471469486</t>
  </si>
  <si>
    <t>Cabo de Guitarra P10 Mono - P10 Mono TS</t>
  </si>
  <si>
    <t>TS 6.35mm - TS 6.35mm 1.5m Branco</t>
  </si>
  <si>
    <t>EST-01-CMP 001</t>
  </si>
  <si>
    <t>B0CRC44P4V</t>
  </si>
  <si>
    <t>MLB4706819760</t>
  </si>
  <si>
    <t>------------------PAR 1.5m</t>
  </si>
  <si>
    <t>MLKIT_MLB4295645836</t>
  </si>
  <si>
    <t>TS 6.35mm - TS 6.35mm 3m Branco</t>
  </si>
  <si>
    <t>EST-04-CMP-004</t>
  </si>
  <si>
    <t>B0CRCB7LKP</t>
  </si>
  <si>
    <t>MLB4206526934</t>
  </si>
  <si>
    <t>------------------PAR TS Branco 3m</t>
  </si>
  <si>
    <t>B0CRC64VLL</t>
  </si>
  <si>
    <t>TS 6.35mm - TS 6.35mm 1.5m Preto</t>
  </si>
  <si>
    <t>EST-02- CMP-001</t>
  </si>
  <si>
    <t>B09ZLTJRVR</t>
  </si>
  <si>
    <t>MLB2181520528</t>
  </si>
  <si>
    <t>--------------PAR TS - TS 1.5m Preto</t>
  </si>
  <si>
    <t>MLB3810939421</t>
  </si>
  <si>
    <t>TS 6.35mm - TS 6.35mm 3m Preto</t>
  </si>
  <si>
    <t>B0CP687Q3Y</t>
  </si>
  <si>
    <t>MLB3702042083</t>
  </si>
  <si>
    <t>2x RCA - 2x XLR ( M) (F)</t>
  </si>
  <si>
    <t>2x RCA - 2x XLR (F) 50cm</t>
  </si>
  <si>
    <t>MLB4736456524</t>
  </si>
  <si>
    <t>2x RCA - 2x XLR (F) 1.5m</t>
  </si>
  <si>
    <t>MLB4736484768</t>
  </si>
  <si>
    <t>2x RCA - 2x XLR (F) 3m</t>
  </si>
  <si>
    <t>2x 6.35mm - XLR (M)</t>
  </si>
  <si>
    <t>2x 6.35mm - XLR (M) 1m</t>
  </si>
  <si>
    <t>MLB5281660276</t>
  </si>
  <si>
    <t>2x 6.35mm - XLR (M) 2m</t>
  </si>
  <si>
    <t>EST-02-CMP-004-SLC</t>
  </si>
  <si>
    <t>7898722575417, 7898722575424</t>
  </si>
  <si>
    <t>MLB3972144337</t>
  </si>
  <si>
    <t>XLR 1.5m PREMIUM</t>
  </si>
  <si>
    <t>B0C7NLST8M</t>
  </si>
  <si>
    <t>MLB3688666750</t>
  </si>
  <si>
    <t>------------PAR XLR MF Premium 1.5m</t>
  </si>
  <si>
    <t>B0C7NMY2Q8</t>
  </si>
  <si>
    <t>PARCIAL CABOS -TOTAL]</t>
  </si>
  <si>
    <t>STAR CABLE</t>
  </si>
  <si>
    <t>Kit 5 Plugues P10 Ponta Gold Stereo Star Cable</t>
  </si>
  <si>
    <t>XLR MF 3m Star Cable</t>
  </si>
  <si>
    <t>B0D4JK6F1W</t>
  </si>
  <si>
    <t>2x RCA - 2 TS P10 Mono 5m Star Cable</t>
  </si>
  <si>
    <t>B0F5KW2467</t>
  </si>
  <si>
    <t>MLB3695313631</t>
  </si>
  <si>
    <t>JACK J2 P2 101.5.28</t>
  </si>
  <si>
    <t>NFe35250515323240000102550010000174531220429210</t>
  </si>
  <si>
    <t>TOPLOADERS</t>
  </si>
  <si>
    <t>35 pt pack 25</t>
  </si>
  <si>
    <t>B0BH37FCBV</t>
  </si>
  <si>
    <t>MLB1902512105</t>
  </si>
  <si>
    <t>35 pt pack 50</t>
  </si>
  <si>
    <t>B0F6VD5L75</t>
  </si>
  <si>
    <t>7898722574298, 7898722570689, 7898969395106</t>
  </si>
  <si>
    <t>MLB3645778319</t>
  </si>
  <si>
    <t>35 pt pack 10</t>
  </si>
  <si>
    <t>7898722574281, 7898722570689</t>
  </si>
  <si>
    <t>MLB1902455085</t>
  </si>
  <si>
    <t>55 pt pack 25</t>
  </si>
  <si>
    <t>B0BH36QR7M</t>
  </si>
  <si>
    <t>MLB3678390603</t>
  </si>
  <si>
    <t>ONE TOUCH 55pt</t>
  </si>
  <si>
    <t>MLB2852565737</t>
  </si>
  <si>
    <t>---------------KIT 5 One Touch</t>
  </si>
  <si>
    <t>7898722570726, 7898722572058</t>
  </si>
  <si>
    <t>MLKIT_MLB3488274964</t>
  </si>
  <si>
    <t>KNUP</t>
  </si>
  <si>
    <t>T133 Hub Rede A</t>
  </si>
  <si>
    <t>B0FBDSYP1R</t>
  </si>
  <si>
    <t>CP-HUB-USB-ADAPTADOR-DE-REDE</t>
  </si>
  <si>
    <t>YP5006 1.5m Displayport</t>
  </si>
  <si>
    <t>YP5006 3m DIsplayport</t>
  </si>
  <si>
    <t>YP5005 1.5m 8k</t>
  </si>
  <si>
    <t>#ERROR!</t>
  </si>
  <si>
    <t>YP5005 3m 8k</t>
  </si>
  <si>
    <t>B0F9VMVZ1Q</t>
  </si>
  <si>
    <t xml:space="preserve">Cabo 5m 8K HDMI Grasep </t>
  </si>
  <si>
    <t>RISER PCI-E vermelho CAIXA gd</t>
  </si>
  <si>
    <t>B0953HXPJ6</t>
  </si>
  <si>
    <t>MLB2956348921</t>
  </si>
  <si>
    <t>---------------RISER PCI KIT 6 unidades</t>
  </si>
  <si>
    <t>B077JYBDYT</t>
  </si>
  <si>
    <t>---------------RISER PCI AD 2</t>
  </si>
  <si>
    <t>B0FBZ3VBDP</t>
  </si>
  <si>
    <t>ROLO 100m PRETO</t>
  </si>
  <si>
    <t>MLB5281610740</t>
  </si>
  <si>
    <t xml:space="preserve">ROLO 100m BRANCO </t>
  </si>
  <si>
    <t>MLB3971335581</t>
  </si>
  <si>
    <t>Pastas ABB Branca</t>
  </si>
  <si>
    <t>B0BHTPV7ZY</t>
  </si>
  <si>
    <t>MLB2843742226_175454014262</t>
  </si>
  <si>
    <t>Pastas ABB Azul</t>
  </si>
  <si>
    <t>B0BHTQWYD4</t>
  </si>
  <si>
    <t>MLB2843742226_175454014261</t>
  </si>
  <si>
    <t>PASTA CARTOES DE CREDITO</t>
  </si>
  <si>
    <t>B0D4MSYSSK</t>
  </si>
  <si>
    <t>MLB5137679466_182018044432</t>
  </si>
  <si>
    <t>Cards Transparente</t>
  </si>
  <si>
    <t>EST-06-CMP-003-SLC</t>
  </si>
  <si>
    <t>One Touch</t>
  </si>
  <si>
    <t>Carregador Inativo A</t>
  </si>
  <si>
    <t>NFe35211242661482000170550100000000011061721480</t>
  </si>
  <si>
    <t>Carregador ANTIGO</t>
  </si>
  <si>
    <t>Carregador ANATEL</t>
  </si>
  <si>
    <t>B0CP1M2Y4M</t>
  </si>
  <si>
    <t>7898722574489</t>
  </si>
  <si>
    <t>85378100136</t>
  </si>
  <si>
    <t>NFe35231142661482000170550370000000351441320180</t>
  </si>
  <si>
    <t>Hub 5 em 1</t>
  </si>
  <si>
    <t>EST-01-CMP-002 SLC</t>
  </si>
  <si>
    <t>NFe3522 0542 6614 8200 0170 5500 4000 0000 0812 7508 7066</t>
  </si>
  <si>
    <t>------------5 em 1 Cinza Escuro</t>
  </si>
  <si>
    <t>B0B1BDV52N</t>
  </si>
  <si>
    <t>95522255981</t>
  </si>
  <si>
    <t>-------------5 em 1 Prata</t>
  </si>
  <si>
    <t>Hub 9 em 1</t>
  </si>
  <si>
    <t>B0CDB1CRM9</t>
  </si>
  <si>
    <t>MLB3861296412</t>
  </si>
  <si>
    <t>Hub 7 em 1 Caixa Preta</t>
  </si>
  <si>
    <t>B0CSB4X12W</t>
  </si>
  <si>
    <t>MLB3652854581_180275539598</t>
  </si>
  <si>
    <t>Hub 8 em 1 HDMI</t>
  </si>
  <si>
    <t>EST-02-CMP-003 SLC</t>
  </si>
  <si>
    <t>B0B3M48MYF</t>
  </si>
  <si>
    <t>MLB2671558647</t>
  </si>
  <si>
    <t>Hub 8 em 1 P2 Cinza</t>
  </si>
  <si>
    <t>B0CTGQ5R89</t>
  </si>
  <si>
    <t>MLB4939699014_183882286033</t>
  </si>
  <si>
    <t>-----------Hub 8 em 1 P2 Anuncio 2</t>
  </si>
  <si>
    <t>MLB3642970795_180210329602</t>
  </si>
  <si>
    <t>HUB Ethernet A - cx branca</t>
  </si>
  <si>
    <t>B0C7FCXF9S</t>
  </si>
  <si>
    <t>MLB3249800993</t>
  </si>
  <si>
    <t>HUB Ethernet C - cx branca</t>
  </si>
  <si>
    <t>B0BLRYP774</t>
  </si>
  <si>
    <t>MLB3199721095_176602793128</t>
  </si>
  <si>
    <t>Teclado A</t>
  </si>
  <si>
    <t>C1-A1-SC-PAL02</t>
  </si>
  <si>
    <t>B0CN7GZZ24</t>
  </si>
  <si>
    <t>MLB3518568739_180761520283</t>
  </si>
  <si>
    <t>Teclado B</t>
  </si>
  <si>
    <t>C1-A1-SC-PAL03</t>
  </si>
  <si>
    <t>B0CN7HRGXW</t>
  </si>
  <si>
    <t>MLB3518568739_180761520285</t>
  </si>
  <si>
    <t>IT BLUE</t>
  </si>
  <si>
    <t>6626 1.8M</t>
  </si>
  <si>
    <t>B0DBW3BRLM</t>
  </si>
  <si>
    <t>MLB3778237273</t>
  </si>
  <si>
    <t xml:space="preserve">6626 3M </t>
  </si>
  <si>
    <t>B07G6PT4FV</t>
  </si>
  <si>
    <t>MLB4724407020</t>
  </si>
  <si>
    <t>HDTV (LE 6632) 5M</t>
  </si>
  <si>
    <t>B0DQ2QGZG9</t>
  </si>
  <si>
    <t>HDTV (LE 6632) 10M</t>
  </si>
  <si>
    <t>CABO 804 5M</t>
  </si>
  <si>
    <t>B0F2NBJX67</t>
  </si>
  <si>
    <t>MLB5120834652</t>
  </si>
  <si>
    <t xml:space="preserve">CABO 6613 5M </t>
  </si>
  <si>
    <t>B07TLCNLLW</t>
  </si>
  <si>
    <t>MLB5211427598</t>
  </si>
  <si>
    <t>3525 0515 5617 6300 0189 5500 1000 1690 1414 6363 6164</t>
  </si>
  <si>
    <t xml:space="preserve">CABO 804-C </t>
  </si>
  <si>
    <t>B0F2N98YXL</t>
  </si>
  <si>
    <t>MLB5124511040</t>
  </si>
  <si>
    <t xml:space="preserve">CABO 872 CC </t>
  </si>
  <si>
    <t>B0F3FF7DL8</t>
  </si>
  <si>
    <t>MLB4020324843_183266486588</t>
  </si>
  <si>
    <t xml:space="preserve">CABO 113 </t>
  </si>
  <si>
    <t>CABO 6632-3M</t>
  </si>
  <si>
    <t>B0DJRJ1S8Z</t>
  </si>
  <si>
    <t>MLB5055026682</t>
  </si>
  <si>
    <t>CABO 6632-2M</t>
  </si>
  <si>
    <t>B0DL4MR2ZS</t>
  </si>
  <si>
    <t>CABO 6621-5m</t>
  </si>
  <si>
    <t>Cabo MIDI LE-6627</t>
  </si>
  <si>
    <t>B0DK56MLZG</t>
  </si>
  <si>
    <t>MLB5054900910</t>
  </si>
  <si>
    <t>---------------LE 6627 - Anuncio 2</t>
  </si>
  <si>
    <t>MLB3846282363_181615043424</t>
  </si>
  <si>
    <t>LE-25 It Blue</t>
  </si>
  <si>
    <t>CP-CABO-DE-FORÇA-90</t>
  </si>
  <si>
    <t>LE-6629 Displayport</t>
  </si>
  <si>
    <t>B0DGDGYF6R</t>
  </si>
  <si>
    <t>MLB5029093254</t>
  </si>
  <si>
    <t>--------LE 6629 anuncio 2</t>
  </si>
  <si>
    <t>MLB4979132154</t>
  </si>
  <si>
    <t>Banana sem casco de aluminio</t>
  </si>
  <si>
    <t>----------sem casco pack 8</t>
  </si>
  <si>
    <t>B0D2DMJMGR</t>
  </si>
  <si>
    <t>----------sem casco pack 20</t>
  </si>
  <si>
    <t>B0D2DLRGC6</t>
  </si>
  <si>
    <t>Banana Prata</t>
  </si>
  <si>
    <t>EST05-CMP-004</t>
  </si>
  <si>
    <t>---------pack 8 banana prata</t>
  </si>
  <si>
    <t>7898722572065, 6921023400018</t>
  </si>
  <si>
    <t>MLB1989082222</t>
  </si>
  <si>
    <t>---------pack 12 banana prata</t>
  </si>
  <si>
    <t>B0BKRGF86B</t>
  </si>
  <si>
    <t>MLB4201001</t>
  </si>
  <si>
    <t>Banana Chrome</t>
  </si>
  <si>
    <t>EST-05-CMP-004</t>
  </si>
  <si>
    <t>NFe35240742661482000170550270000000151232217567</t>
  </si>
  <si>
    <t>---------Pack 12 Cromado</t>
  </si>
  <si>
    <t>B0BKRHX1RR</t>
  </si>
  <si>
    <t>MLB2907700813</t>
  </si>
  <si>
    <t>---------Pack 8 Cromado</t>
  </si>
  <si>
    <t>B0BKRGXDZL</t>
  </si>
  <si>
    <t>MLB2907712571</t>
  </si>
  <si>
    <t>Cabo 66w USB-C</t>
  </si>
  <si>
    <t>CABO 66W</t>
  </si>
  <si>
    <t>B0CTFXZCP2</t>
  </si>
  <si>
    <t>MLB4283748034</t>
  </si>
  <si>
    <t>Cabo 66w USB-A</t>
  </si>
  <si>
    <t>B0CTFV29NC</t>
  </si>
  <si>
    <t>7898722574557, 7898722574540</t>
  </si>
  <si>
    <t>PCI CABLES</t>
  </si>
  <si>
    <t>Kit 8 Plugues XLR M e F PCI</t>
  </si>
  <si>
    <t>B0F3ZZB7J3</t>
  </si>
  <si>
    <t>90 graus</t>
  </si>
  <si>
    <t>PLUG PCI</t>
  </si>
  <si>
    <t>NFe35250935684313000190550010000197941703951709</t>
  </si>
  <si>
    <t>---------KIT 4 UN 90 graus ML</t>
  </si>
  <si>
    <t>B0F449DK8M</t>
  </si>
  <si>
    <t>MLB3969474453_182846682380</t>
  </si>
  <si>
    <t>PLUGUES de metal PCI simples</t>
  </si>
  <si>
    <t>4 unid Plugues de metal PCI</t>
  </si>
  <si>
    <t>7898757180563, 7898757180556</t>
  </si>
  <si>
    <t>MLB5273038230_182821715336</t>
  </si>
  <si>
    <t>8 unid Plugues de metal PCI</t>
  </si>
  <si>
    <t>Cabos &amp; Plugs Hubusbc-3-1 Preto</t>
  </si>
  <si>
    <t xml:space="preserve">HUB 4 PORTAS FINO </t>
  </si>
  <si>
    <t>EST-01-CMP-003SLC</t>
  </si>
  <si>
    <t>B09Y27FGVN</t>
  </si>
  <si>
    <t>MLB1898080605</t>
  </si>
  <si>
    <t>NFe35230742661482000170550270000000311796214667</t>
  </si>
  <si>
    <t>POCKET HUB (PRETO det Azul)</t>
  </si>
  <si>
    <t>MLB2688799460</t>
  </si>
  <si>
    <t>HUB CARREGADOR DUPLO USB-C TIPO C MACBOO</t>
  </si>
  <si>
    <t>MINI HUB 3 PORTAS PRETO</t>
  </si>
  <si>
    <t>MINI HUB 3 PORTAS</t>
  </si>
  <si>
    <t>B0CPN3WPTL</t>
  </si>
  <si>
    <t>173772343048</t>
  </si>
  <si>
    <t>NFe35230742661482000170550270000000331799612498</t>
  </si>
  <si>
    <t>---------------------ANUNCIO 2</t>
  </si>
  <si>
    <t>B094VGTLXX</t>
  </si>
  <si>
    <t>PIO 90 BRANCO</t>
  </si>
  <si>
    <t>B0CPNFRVFN</t>
  </si>
  <si>
    <t>173772343049</t>
  </si>
  <si>
    <t>PLUG STORM MXT PRETO M</t>
  </si>
  <si>
    <t>NFe35250514960081000186550010000299481253500870</t>
  </si>
  <si>
    <t>PLUG STORM MXT PRETO F</t>
  </si>
  <si>
    <t xml:space="preserve">PLUGS 4K BRONZE </t>
  </si>
  <si>
    <t>BRONZE</t>
  </si>
  <si>
    <t>-----------------KIT 6 UN GOLD</t>
  </si>
  <si>
    <t>MLKIT_MLB1861971044</t>
  </si>
  <si>
    <t xml:space="preserve">PLUGS 4K PRATA </t>
  </si>
  <si>
    <t>PRATA</t>
  </si>
  <si>
    <t>B0B55N863N</t>
  </si>
  <si>
    <t>-----------------KIT 2 UN DUMMY PRATA</t>
  </si>
  <si>
    <t>B0B55PMZW5</t>
  </si>
  <si>
    <t>-----------------KIT 6 UN DUMMY PRATA</t>
  </si>
  <si>
    <t>B0B55NC4ZT</t>
  </si>
  <si>
    <t>PLUGS 4K PRETO</t>
  </si>
  <si>
    <t>-----------------KIT 2 UN DUMMY Preto</t>
  </si>
  <si>
    <t>B0CGJX5FR5</t>
  </si>
  <si>
    <t>MXT</t>
  </si>
  <si>
    <t>XLR Femea</t>
  </si>
  <si>
    <t>3525 0805 9466 6300 0117 5500 1000 1499 7815 2706 5825</t>
  </si>
  <si>
    <t>P2</t>
  </si>
  <si>
    <t>PLUGS p2 Jack MXT 5 un</t>
  </si>
  <si>
    <t>B0D6KZB257</t>
  </si>
  <si>
    <t>Conector P10 Mono MXT 64.1.621</t>
  </si>
  <si>
    <t>NFe35250905946663000117550010001508211460145537</t>
  </si>
  <si>
    <t>CUSTO</t>
  </si>
  <si>
    <t xml:space="preserve">IPHONE 13 ROSA  </t>
  </si>
  <si>
    <t>IPHONE 13</t>
  </si>
  <si>
    <t>EST-06-CMP-002-SLP</t>
  </si>
  <si>
    <t>LB3290730986_177079946247</t>
  </si>
  <si>
    <t>2024-07-02T14:04:21-03:00</t>
  </si>
  <si>
    <t xml:space="preserve">IPHONE 13 BRANCO </t>
  </si>
  <si>
    <t>B0CJ75WX58</t>
  </si>
  <si>
    <t>MLB5039226172_184647172727</t>
  </si>
  <si>
    <t>IPHONE 13 PRETA</t>
  </si>
  <si>
    <t>B0CJ76PSGP</t>
  </si>
  <si>
    <t>13 AZUL em V</t>
  </si>
  <si>
    <t>B0B7QTG4GY</t>
  </si>
  <si>
    <t>13 PRETA em V</t>
  </si>
  <si>
    <t>NFe35230142661482000170550270000000251414424170</t>
  </si>
  <si>
    <t>2023-01-25T17:10:44-03:00</t>
  </si>
  <si>
    <t>13 PRO V Black</t>
  </si>
  <si>
    <t>B0B7QTBRY3</t>
  </si>
  <si>
    <t xml:space="preserve">IPHONE 13 AZUL MARINHO </t>
  </si>
  <si>
    <t>B0CJ78BGZV</t>
  </si>
  <si>
    <t>Iphone 13 PUFFER Azul</t>
  </si>
  <si>
    <t>B0BCQSJ22Z</t>
  </si>
  <si>
    <t>-</t>
  </si>
  <si>
    <t xml:space="preserve">IPHONE 15 ROSA </t>
  </si>
  <si>
    <t xml:space="preserve">IPHONE 15 </t>
  </si>
  <si>
    <t>EST-06-CMP-004-SLP</t>
  </si>
  <si>
    <t>IPHONE 15 BRANCO</t>
  </si>
  <si>
    <t>MLB5039226172_184647172723</t>
  </si>
  <si>
    <t xml:space="preserve">IPHONE 15 AZUL MARINHO </t>
  </si>
  <si>
    <t xml:space="preserve"> IPHONE 15 PRETA</t>
  </si>
  <si>
    <t>MLB3777262171_181046000198</t>
  </si>
  <si>
    <t xml:space="preserve">IPHONE 14 ROSA </t>
  </si>
  <si>
    <t>IPHONE 14</t>
  </si>
  <si>
    <t>EST-06-CMP-003-SLP</t>
  </si>
  <si>
    <t>MLB3290730986_177079946249</t>
  </si>
  <si>
    <t>IPHONE 14 BRANCO</t>
  </si>
  <si>
    <t>B0CJ771RTM</t>
  </si>
  <si>
    <t>MLB5039226172_184647172725</t>
  </si>
  <si>
    <t xml:space="preserve">IPHONE 14 AZUL MARINHO </t>
  </si>
  <si>
    <t>B0CJ78JQHV</t>
  </si>
  <si>
    <t xml:space="preserve">IPHONE 14 PRETA </t>
  </si>
  <si>
    <t>B0CJ77LK4R</t>
  </si>
  <si>
    <t>MLB3777262171_181046000196</t>
  </si>
  <si>
    <t>CAPAS BRAND inativas</t>
  </si>
  <si>
    <t xml:space="preserve">POCO X5 ROSA </t>
  </si>
  <si>
    <t>POCO X5</t>
  </si>
  <si>
    <t>EST-11-CMP-003-SLP</t>
  </si>
  <si>
    <t>MLB3944139230_179615399443</t>
  </si>
  <si>
    <t xml:space="preserve">POCO X5 BRANCA </t>
  </si>
  <si>
    <t>B0CJ77L8GW</t>
  </si>
  <si>
    <t>MLB3447487441_179927483745</t>
  </si>
  <si>
    <t xml:space="preserve">POCO X5 AZUL MARINHO </t>
  </si>
  <si>
    <t>B0CJ76X7MD</t>
  </si>
  <si>
    <t>MLB4046414882_179927473261</t>
  </si>
  <si>
    <t xml:space="preserve">POCO X5 PRETA </t>
  </si>
  <si>
    <t>B0CJ76VL4K</t>
  </si>
  <si>
    <t>MLB3447487221_179925992843</t>
  </si>
  <si>
    <t>POCO X5 PRO ROSA</t>
  </si>
  <si>
    <t>POCO X5 PRO</t>
  </si>
  <si>
    <t>B0CJ88B5QH</t>
  </si>
  <si>
    <t>MLB3944139230_179615399445</t>
  </si>
  <si>
    <t>POCO X5 PRO BRANCA</t>
  </si>
  <si>
    <t>B0CJ87V82C</t>
  </si>
  <si>
    <t>MLB3447487441_179927483747</t>
  </si>
  <si>
    <t>POCO X5 PRO AZUL MARINHO</t>
  </si>
  <si>
    <t>B0CJ87CWL2</t>
  </si>
  <si>
    <t>MLB4046414882_179927473263</t>
  </si>
  <si>
    <t>POCO X5 PRO PRETA</t>
  </si>
  <si>
    <t>B0CJ86T7JQ</t>
  </si>
  <si>
    <t>MLB3447487221_179925992845</t>
  </si>
  <si>
    <t>S22 Ultra Preto</t>
  </si>
  <si>
    <t>MLB3199678864_183371202137</t>
  </si>
  <si>
    <t>S22 Ultra Rosa</t>
  </si>
  <si>
    <t>S22 ULTRA Azul</t>
  </si>
  <si>
    <t>EST-09-CMP-002-SLP</t>
  </si>
  <si>
    <t>B0BLRYS77Y</t>
  </si>
  <si>
    <t>MLB3199748704_183372125287</t>
  </si>
  <si>
    <t>S22 ULTRA Branco</t>
  </si>
  <si>
    <t>MLB3199698476_183371917463</t>
  </si>
  <si>
    <t>S22 BRANCA</t>
  </si>
  <si>
    <t>B0CL7JPR4S</t>
  </si>
  <si>
    <t>MLB3199698476_176602894830</t>
  </si>
  <si>
    <t>S22 DOURADA  V</t>
  </si>
  <si>
    <t>S22</t>
  </si>
  <si>
    <t>S22 PRATA V</t>
  </si>
  <si>
    <t xml:space="preserve">S22 ROSA </t>
  </si>
  <si>
    <t>B0CL7DQWDN</t>
  </si>
  <si>
    <t>S22 azul em V</t>
  </si>
  <si>
    <t>B0CL7FV6S8</t>
  </si>
  <si>
    <t xml:space="preserve">S22 PRETA </t>
  </si>
  <si>
    <t>B0CL7FZ44Y</t>
  </si>
  <si>
    <t>MLB3199678864_176597983337</t>
  </si>
  <si>
    <t>-S22 Preta em V</t>
  </si>
  <si>
    <t>MLB3758125900_178832914781</t>
  </si>
  <si>
    <t>S22 Azul normal</t>
  </si>
  <si>
    <t>MLB3199748704_176602382492</t>
  </si>
  <si>
    <t xml:space="preserve">A53 AZUL MARINHO </t>
  </si>
  <si>
    <t>A53</t>
  </si>
  <si>
    <t>EST-07-CMP-004-SLP</t>
  </si>
  <si>
    <t>MLB3199748704_176602382493</t>
  </si>
  <si>
    <t>------A53 Azul em V</t>
  </si>
  <si>
    <t>B0CJ9XV3Q4</t>
  </si>
  <si>
    <t>MLB3758135624_178831141469</t>
  </si>
  <si>
    <t>A53 PRETA EM V</t>
  </si>
  <si>
    <t>B0CJ9WZ7TL</t>
  </si>
  <si>
    <t>MLB3758125900_178832914783</t>
  </si>
  <si>
    <t xml:space="preserve">A53 PRETA </t>
  </si>
  <si>
    <t>MLB3199678864_176597983339</t>
  </si>
  <si>
    <t xml:space="preserve">A53 PRATA </t>
  </si>
  <si>
    <t>B0CJ9Z2HL1</t>
  </si>
  <si>
    <t xml:space="preserve">A53 ROSA </t>
  </si>
  <si>
    <t xml:space="preserve">A53 DOURADA </t>
  </si>
  <si>
    <t>B0CJ9XWQKT</t>
  </si>
  <si>
    <t>A53 Branca</t>
  </si>
  <si>
    <t>MLB3199698476_176602894831</t>
  </si>
  <si>
    <t xml:space="preserve">S20 FE PRETA </t>
  </si>
  <si>
    <t xml:space="preserve">S20 </t>
  </si>
  <si>
    <t>EST-07-CMP-003-SLP</t>
  </si>
  <si>
    <t>B0BLS4FZV1</t>
  </si>
  <si>
    <t>MLB3199678864_176597983336</t>
  </si>
  <si>
    <t>-S20 FE em V Preta</t>
  </si>
  <si>
    <t>B0B86QC7NK</t>
  </si>
  <si>
    <t>S20 FE DOURADA  em V</t>
  </si>
  <si>
    <t>MLB3336593417_177876037090</t>
  </si>
  <si>
    <t>S20 FE PRATA em V</t>
  </si>
  <si>
    <t>MLB3336593417_177876037092</t>
  </si>
  <si>
    <t xml:space="preserve">S20 FE BRANCA </t>
  </si>
  <si>
    <t>MLB3199698476_176602894828</t>
  </si>
  <si>
    <t xml:space="preserve">S20 FE ROSA </t>
  </si>
  <si>
    <t>B0BLRJM6RV</t>
  </si>
  <si>
    <t xml:space="preserve">S20 FE AZUL MARINHO </t>
  </si>
  <si>
    <t>B0BLRS6GCV</t>
  </si>
  <si>
    <t>S20FE AZUL em V</t>
  </si>
  <si>
    <t>MLB3199748704_176602382490</t>
  </si>
  <si>
    <t xml:space="preserve">A54 BRANCA </t>
  </si>
  <si>
    <t>A54</t>
  </si>
  <si>
    <t>EST-11-CMP-002-SLP</t>
  </si>
  <si>
    <t>MLB3798163276_179010092661</t>
  </si>
  <si>
    <t xml:space="preserve">A54 AZUL MARINHO </t>
  </si>
  <si>
    <t>MLB3373740871_178992693429</t>
  </si>
  <si>
    <t xml:space="preserve">A54 PRETA </t>
  </si>
  <si>
    <t>MLB3798152996_179010027835</t>
  </si>
  <si>
    <t xml:space="preserve">A54 ROSA </t>
  </si>
  <si>
    <t>AN NOTE 11-5G</t>
  </si>
  <si>
    <t>AN NOTE 11-5g</t>
  </si>
  <si>
    <t>EST-14-CMP-002-SLP</t>
  </si>
  <si>
    <t>B0CJ76TSW5</t>
  </si>
  <si>
    <t>Note 12 PRETO</t>
  </si>
  <si>
    <t>B0CNNZWXNR</t>
  </si>
  <si>
    <t>Note 12 ROSA</t>
  </si>
  <si>
    <t>EST-12-CMP-002-SLP</t>
  </si>
  <si>
    <t>B0CNNYLBRW</t>
  </si>
  <si>
    <t>Note 12 BRANCA</t>
  </si>
  <si>
    <t>B0CNNZTJXL</t>
  </si>
  <si>
    <t>CAPAS MELI</t>
  </si>
  <si>
    <t xml:space="preserve">A34 ROSA </t>
  </si>
  <si>
    <t>A34</t>
  </si>
  <si>
    <t>EST-08-CMP-004-SLP</t>
  </si>
  <si>
    <t>MLB4359758422_181405109957</t>
  </si>
  <si>
    <t xml:space="preserve">A34 BRANCA </t>
  </si>
  <si>
    <t>MLB3798163276_179010092659</t>
  </si>
  <si>
    <t xml:space="preserve">A34 AZUL MARINHO </t>
  </si>
  <si>
    <t>B0CNNZHBV8</t>
  </si>
  <si>
    <t>MLB3373740871_178992693427</t>
  </si>
  <si>
    <t>A34 PRETA</t>
  </si>
  <si>
    <t>B0CNP1CZ9W</t>
  </si>
  <si>
    <t>MLB3798152996_179010027833</t>
  </si>
  <si>
    <t xml:space="preserve">A24 AZUL MARINHO </t>
  </si>
  <si>
    <t>A24</t>
  </si>
  <si>
    <t>EST-08-CMP-002-SLP</t>
  </si>
  <si>
    <t>MLB3373740871_178992693423</t>
  </si>
  <si>
    <t xml:space="preserve">A24 PRETA </t>
  </si>
  <si>
    <t>MLB3798152996_179010027829</t>
  </si>
  <si>
    <t>a24 BRANCA</t>
  </si>
  <si>
    <t>MLB3798163276_179010092655</t>
  </si>
  <si>
    <t>A24 ROSA</t>
  </si>
  <si>
    <t>MLB4359758422_181405109953</t>
  </si>
  <si>
    <t xml:space="preserve">A32 5G BRANCA </t>
  </si>
  <si>
    <t>A32</t>
  </si>
  <si>
    <t xml:space="preserve">A32 5G ROSA  </t>
  </si>
  <si>
    <t xml:space="preserve">A32 5G AZUL MARINHO   </t>
  </si>
  <si>
    <t>B0B86QXQCF</t>
  </si>
  <si>
    <t>MLB3373740871_181857716833</t>
  </si>
  <si>
    <t xml:space="preserve">A32 5G PRETA   </t>
  </si>
  <si>
    <t>B0B86R7W6H</t>
  </si>
  <si>
    <t>A32 4G PRETA</t>
  </si>
  <si>
    <t xml:space="preserve">MI NOTE 11 PRETA </t>
  </si>
  <si>
    <t xml:space="preserve">MI NOTE 11 </t>
  </si>
  <si>
    <t>EST-14-CMP-004-SLP</t>
  </si>
  <si>
    <t>MI NOTE 11 AZUL</t>
  </si>
  <si>
    <t>B0CJ76C8GW</t>
  </si>
  <si>
    <t>RM NOTE 11 PRO Preta</t>
  </si>
  <si>
    <t>EST-15-CMP-001-SLP</t>
  </si>
  <si>
    <t>B0CJVPY2HQ</t>
  </si>
  <si>
    <t>MI 11 LITE BRANCA</t>
  </si>
  <si>
    <t>MI 11 LITE ROSA</t>
  </si>
  <si>
    <t>B0CL822TFC</t>
  </si>
  <si>
    <t>A14 ROSA</t>
  </si>
  <si>
    <t xml:space="preserve">A14 </t>
  </si>
  <si>
    <t>EST-11-CMP-001-SLP</t>
  </si>
  <si>
    <t>B0CNP19RP7</t>
  </si>
  <si>
    <t>MLB4359758422_179659081620</t>
  </si>
  <si>
    <t xml:space="preserve">A14 BRANCA </t>
  </si>
  <si>
    <t>B0CNP12M96</t>
  </si>
  <si>
    <t>MLB3798163276_179010092651</t>
  </si>
  <si>
    <t xml:space="preserve">A14 PRETA </t>
  </si>
  <si>
    <t>B0CNNZRH1S</t>
  </si>
  <si>
    <t>MLB3798152996_179010027825</t>
  </si>
  <si>
    <t xml:space="preserve">A14 AZUL MARINHO </t>
  </si>
  <si>
    <t>B0CNNZZ7H7</t>
  </si>
  <si>
    <t>MLB3373740871_178992693419</t>
  </si>
  <si>
    <t xml:space="preserve">A23 BRANCA </t>
  </si>
  <si>
    <t>A23</t>
  </si>
  <si>
    <t>EST-08-CMP-003-SLP</t>
  </si>
  <si>
    <t>MLB3798163276_179010092653</t>
  </si>
  <si>
    <t xml:space="preserve">A23 PRETA </t>
  </si>
  <si>
    <t>MLB3798152996_179010027827</t>
  </si>
  <si>
    <t xml:space="preserve">A23 AZUL MARINHO </t>
  </si>
  <si>
    <t>MLB3373740871_178992693421</t>
  </si>
  <si>
    <t xml:space="preserve">A23 ROSA </t>
  </si>
  <si>
    <t>MLB4359758422_181405109951</t>
  </si>
  <si>
    <t xml:space="preserve">S21 AZUL MARINHO </t>
  </si>
  <si>
    <t xml:space="preserve">S21 </t>
  </si>
  <si>
    <t>EST-09-CMP-004-SLP</t>
  </si>
  <si>
    <t>B0CNQ67625</t>
  </si>
  <si>
    <t>MLB3199748704_176602382491</t>
  </si>
  <si>
    <t xml:space="preserve">S21 BRANCA </t>
  </si>
  <si>
    <t>B0CNQ4Z1R7</t>
  </si>
  <si>
    <t>MLB3199698476_176602894829</t>
  </si>
  <si>
    <t xml:space="preserve">S21 PRETA </t>
  </si>
  <si>
    <t>B0CNQ6ZFH4</t>
  </si>
  <si>
    <t>MLB3199678864_176597983338</t>
  </si>
  <si>
    <t xml:space="preserve">S21 ROSA </t>
  </si>
  <si>
    <t>S21 Preta em V</t>
  </si>
  <si>
    <t>MLB3758125900_178832914779</t>
  </si>
  <si>
    <t>S21 Azul em V</t>
  </si>
  <si>
    <t>MLB3758135624_178831141465</t>
  </si>
  <si>
    <t>S21 Dourada em V</t>
  </si>
  <si>
    <t>S21 Prata em V</t>
  </si>
  <si>
    <t xml:space="preserve">A32 4G AZUL MARINHO </t>
  </si>
  <si>
    <t>A32 4G</t>
  </si>
  <si>
    <t>EST-10-CMP-001-SLP</t>
  </si>
  <si>
    <t>A32 4G PRETE</t>
  </si>
  <si>
    <t>A33 ROSA</t>
  </si>
  <si>
    <t>A33</t>
  </si>
  <si>
    <t>MLB4359758422_181405109955</t>
  </si>
  <si>
    <t>A33 BRANCO</t>
  </si>
  <si>
    <t>MLB3798163276_179010092657</t>
  </si>
  <si>
    <t>A33 PRETO</t>
  </si>
  <si>
    <t>MLB3798152996_179010027831</t>
  </si>
  <si>
    <t>A33 AZUL</t>
  </si>
  <si>
    <t>MLB3373740871_178992693425</t>
  </si>
  <si>
    <t>S23 Rosa</t>
  </si>
  <si>
    <t>S23 Preto</t>
  </si>
  <si>
    <t>MLB3199678864_182475788853</t>
  </si>
  <si>
    <t>S23 Azul</t>
  </si>
  <si>
    <t>MLB3199748704_183372125289</t>
  </si>
  <si>
    <t>S23 Branca</t>
  </si>
  <si>
    <t>MLB3199698476_183371917465</t>
  </si>
  <si>
    <t>G9 Play Preto</t>
  </si>
  <si>
    <t>EST-15-CMP-002-SLP</t>
  </si>
  <si>
    <t>B0BCQVB9HK</t>
  </si>
  <si>
    <t>G9 Play AZUL</t>
  </si>
  <si>
    <t>S23 Ultra Branco</t>
  </si>
  <si>
    <t>MLB3199698476_183639354753</t>
  </si>
  <si>
    <t>seller-sku</t>
  </si>
  <si>
    <t>fulfillment-channel-sku</t>
  </si>
  <si>
    <t>asin</t>
  </si>
  <si>
    <t>condition-type</t>
  </si>
  <si>
    <t>Warehouse-Condition-code</t>
  </si>
  <si>
    <t>Quantity Available</t>
  </si>
  <si>
    <t>43-AI4P-IC2Y</t>
  </si>
  <si>
    <t>X004MI4EC7</t>
  </si>
  <si>
    <t>NewItem</t>
  </si>
  <si>
    <t>SELLABLE</t>
  </si>
  <si>
    <t>CPS-XLRFTRS-15BK</t>
  </si>
  <si>
    <t>X003V4GNQD</t>
  </si>
  <si>
    <t>2T-GU03-DFDF</t>
  </si>
  <si>
    <t>X003D7B4MV</t>
  </si>
  <si>
    <t>B0BBP4444T</t>
  </si>
  <si>
    <t>CP-P10STTRS-2U-3M</t>
  </si>
  <si>
    <t>X0041KJ2BJ</t>
  </si>
  <si>
    <t>7D-Z2BK-M2LR</t>
  </si>
  <si>
    <t>X0038RFY8L</t>
  </si>
  <si>
    <t>7N-GNFV-AHD4</t>
  </si>
  <si>
    <t>X003URBQA9</t>
  </si>
  <si>
    <t>CPTSXLRFWH150-1</t>
  </si>
  <si>
    <t>X003VK6AOH</t>
  </si>
  <si>
    <t>BG-0ONW-HCPH</t>
  </si>
  <si>
    <t>X003C546IX</t>
  </si>
  <si>
    <t>B0B86RFCGB</t>
  </si>
  <si>
    <t>CPS-XLRFTRS-1BK</t>
  </si>
  <si>
    <t>X003V4GNR7</t>
  </si>
  <si>
    <t>CPS-XLRFTRS-2UN-3BK</t>
  </si>
  <si>
    <t>X00406AG05</t>
  </si>
  <si>
    <t>CPS-XLRFTRS-1WH</t>
  </si>
  <si>
    <t>X003V4GNQX</t>
  </si>
  <si>
    <t>CPTSXLRFWH2-1</t>
  </si>
  <si>
    <t>X003VK6AOR</t>
  </si>
  <si>
    <t>6X-OMYS-EUH3</t>
  </si>
  <si>
    <t>X003BVW0OF</t>
  </si>
  <si>
    <t>B0B7QBKQQ8</t>
  </si>
  <si>
    <t>CB-CP-XLRWH-ED-150CM</t>
  </si>
  <si>
    <t>X003V4GNQN</t>
  </si>
  <si>
    <t>B0C8GFJ4LS</t>
  </si>
  <si>
    <t>CPS-XLRFTRS-2UN-3WH</t>
  </si>
  <si>
    <t>X003ZN8U0H</t>
  </si>
  <si>
    <t>87-AFVA-QYSW</t>
  </si>
  <si>
    <t>X003ZBIPPJ</t>
  </si>
  <si>
    <t>B0CJVP5VDZ</t>
  </si>
  <si>
    <t>2W-Y5VB-G367</t>
  </si>
  <si>
    <t>X003ZKGL65</t>
  </si>
  <si>
    <t>B0CKC29W83</t>
  </si>
  <si>
    <t>73-QF2A-DOIL</t>
  </si>
  <si>
    <t>X0042AQ8WJ</t>
  </si>
  <si>
    <t>09-GVA0-365V</t>
  </si>
  <si>
    <t>X003803F4X</t>
  </si>
  <si>
    <t>B09XY17NDR</t>
  </si>
  <si>
    <t>4P-REH9-ZKKR</t>
  </si>
  <si>
    <t>X003D8GPZ1</t>
  </si>
  <si>
    <t>B0BBPMD6BP</t>
  </si>
  <si>
    <t>BB-8HMJ-FYZL</t>
  </si>
  <si>
    <t>X0035J9T9R</t>
  </si>
  <si>
    <t>B09SF8YM8Y</t>
  </si>
  <si>
    <t>1N-AP0G-S18S</t>
  </si>
  <si>
    <t>X003GHK4GF</t>
  </si>
  <si>
    <t>CPTRSXLRMWH5-1</t>
  </si>
  <si>
    <t>X003XKMF6H</t>
  </si>
  <si>
    <t>4G-9TRG-DGI9-FBA</t>
  </si>
  <si>
    <t>X003PPHQZP</t>
  </si>
  <si>
    <t>83-LO6F-8BG9</t>
  </si>
  <si>
    <t>X0037X0YJZ</t>
  </si>
  <si>
    <t>CN-2DZL-OGE5</t>
  </si>
  <si>
    <t>X003VA5G1P</t>
  </si>
  <si>
    <t>B0BHD23MNV</t>
  </si>
  <si>
    <t>5G-6UKW-KWEB</t>
  </si>
  <si>
    <t>X003W6O9OX</t>
  </si>
  <si>
    <t>CPS-XLRFTRS-15WH</t>
  </si>
  <si>
    <t>X003V4GNQ3</t>
  </si>
  <si>
    <t>1M-U0TL-I3CU</t>
  </si>
  <si>
    <t>X003YWPXLN</t>
  </si>
  <si>
    <t>4L-ZZ9G-LRGX</t>
  </si>
  <si>
    <t>X004MHYET1</t>
  </si>
  <si>
    <t>1Y-C13G-Q9KE</t>
  </si>
  <si>
    <t>X0048OE9ON</t>
  </si>
  <si>
    <t>B0D2WLVM6N</t>
  </si>
  <si>
    <t>22-9SHW-9WIZ</t>
  </si>
  <si>
    <t>X004DSJVP1</t>
  </si>
  <si>
    <t>CPTRSXLRMWH50-2</t>
  </si>
  <si>
    <t>X003WLLODR</t>
  </si>
  <si>
    <t>CPTRSXLRMWH3-1</t>
  </si>
  <si>
    <t>X003WLLOE1</t>
  </si>
  <si>
    <t>8T-4ZYG-GA44</t>
  </si>
  <si>
    <t>X004UQGDD9</t>
  </si>
  <si>
    <t>B0FSLZ85VW</t>
  </si>
  <si>
    <t>4K-EH3P-8RJ8</t>
  </si>
  <si>
    <t>X003DOTFWP</t>
  </si>
  <si>
    <t>B0BCQW9173</t>
  </si>
  <si>
    <t>3N-HOTA-Y4BX-FBA</t>
  </si>
  <si>
    <t>X0038Y08IZ</t>
  </si>
  <si>
    <t>B06XSZR7CG</t>
  </si>
  <si>
    <t>CPTRSXLRMWH1-2</t>
  </si>
  <si>
    <t>X003WLQQYJ</t>
  </si>
  <si>
    <t>0G-G9ZY-ROZN</t>
  </si>
  <si>
    <t>X004NQR5F1</t>
  </si>
  <si>
    <t>7T-HYUY-P02S</t>
  </si>
  <si>
    <t>X004SV1TZN</t>
  </si>
  <si>
    <t>03-9N8X-X6YC</t>
  </si>
  <si>
    <t>X00437I53B</t>
  </si>
  <si>
    <t>5T-PL41-XI7B</t>
  </si>
  <si>
    <t>X0047P4NAX</t>
  </si>
  <si>
    <t>B0D2DKXKF8</t>
  </si>
  <si>
    <t>3K-43BB-UL20</t>
  </si>
  <si>
    <t>X003Y2T4UT</t>
  </si>
  <si>
    <t>B0B1CD3YTW</t>
  </si>
  <si>
    <t>4I-QMLO-ZY6I</t>
  </si>
  <si>
    <t>X003Y2XABX</t>
  </si>
  <si>
    <t>B0C36NN1FX</t>
  </si>
  <si>
    <t>43-2J9T-HV7U</t>
  </si>
  <si>
    <t>X0041VISZJ</t>
  </si>
  <si>
    <t>UNSELLABLE</t>
  </si>
  <si>
    <t>43-L85W-1N9F</t>
  </si>
  <si>
    <t>X004R34U8F</t>
  </si>
  <si>
    <t>B09ZD48HWH</t>
  </si>
  <si>
    <t>CP-XLRWH-1-5M-2</t>
  </si>
  <si>
    <t>X003URHECX</t>
  </si>
  <si>
    <t>4A-O7K6-BMD8</t>
  </si>
  <si>
    <t>X003Y4QI79</t>
  </si>
  <si>
    <t>B091F9XS2T</t>
  </si>
  <si>
    <t>CPTRSXLRMWH1-1</t>
  </si>
  <si>
    <t>X003WLKVCR</t>
  </si>
  <si>
    <t>CPTRSXLRMWH150-1</t>
  </si>
  <si>
    <t>X003XLG6IJ</t>
  </si>
  <si>
    <t>CH-T162-QPE6-FBA</t>
  </si>
  <si>
    <t>X003641LM9</t>
  </si>
  <si>
    <t>B09SQ8PTZZ</t>
  </si>
  <si>
    <t>0F-VH27-JRTV</t>
  </si>
  <si>
    <t>X00374EB6B</t>
  </si>
  <si>
    <t>B09611XY5P</t>
  </si>
  <si>
    <t>5F-AY1Y-M12B</t>
  </si>
  <si>
    <t>X0037X3VIB</t>
  </si>
  <si>
    <t>7X-XNZS-7G3W</t>
  </si>
  <si>
    <t>X003DP2DW3</t>
  </si>
  <si>
    <t>B0BCQVMNYC</t>
  </si>
  <si>
    <t>B9-O6U0-19FH</t>
  </si>
  <si>
    <t>X003YWTD69</t>
  </si>
  <si>
    <t>1U-YP00-NH8I</t>
  </si>
  <si>
    <t>X003H5L3KR</t>
  </si>
  <si>
    <t>B0BLGM3WL1</t>
  </si>
  <si>
    <t>75-LP5S-9RU6</t>
  </si>
  <si>
    <t>X003YZE023</t>
  </si>
  <si>
    <t>CPS-XLRFTRS-2UN-05WH</t>
  </si>
  <si>
    <t>X003ZN1K3V</t>
  </si>
  <si>
    <t>CPS-XLRFTRS-3WH</t>
  </si>
  <si>
    <t>X003V47M95</t>
  </si>
  <si>
    <t>CB-CP-XLRWH-ED-5M</t>
  </si>
  <si>
    <t>X003V47M8V</t>
  </si>
  <si>
    <t>07-8TX6-MJA0</t>
  </si>
  <si>
    <t>X0043RDFG3</t>
  </si>
  <si>
    <t>64-9REQ-22W5</t>
  </si>
  <si>
    <t>X003BVW0J5</t>
  </si>
  <si>
    <t>B0B7R1ZPXQ</t>
  </si>
  <si>
    <t>CP-XLRWH-3M-2</t>
  </si>
  <si>
    <t>X003URAY0H</t>
  </si>
  <si>
    <t>B0C7NM3QPP</t>
  </si>
  <si>
    <t>9R-ODPH-NB1M</t>
  </si>
  <si>
    <t>X003807HAB</t>
  </si>
  <si>
    <t>B09XY146MD</t>
  </si>
  <si>
    <t>CB-CP-XLRWH-ED-150CM2U</t>
  </si>
  <si>
    <t>X003V47M9F</t>
  </si>
  <si>
    <t>9O-95QE-NQ79</t>
  </si>
  <si>
    <t>X003H5L3LL</t>
  </si>
  <si>
    <t>B0BLH3TMY8</t>
  </si>
  <si>
    <t>CP-XLRWH-3M</t>
  </si>
  <si>
    <t>X003URAY07</t>
  </si>
  <si>
    <t>B0C7NMRXB3</t>
  </si>
  <si>
    <t>CK-UBU1-8NKM</t>
  </si>
  <si>
    <t>X003YWT3TV</t>
  </si>
  <si>
    <t>CB-CP-XLRWH-ED-1M2U</t>
  </si>
  <si>
    <t>X003V47M9P</t>
  </si>
  <si>
    <t>AH-L2CD-ZMK7</t>
  </si>
  <si>
    <t>X0038RN8DJ</t>
  </si>
  <si>
    <t>CP-P10STTRS-2U-5M</t>
  </si>
  <si>
    <t>X0041PQI2P</t>
  </si>
  <si>
    <t>5F-MKP3-F071</t>
  </si>
  <si>
    <t>X003HHQMCT</t>
  </si>
  <si>
    <t>B0BLR9VNSS</t>
  </si>
  <si>
    <t>CG-AUB4-QCCT</t>
  </si>
  <si>
    <t>X003D8GPMT</t>
  </si>
  <si>
    <t>B0BBPBD2H4</t>
  </si>
  <si>
    <t>8J-WFNV-A6AZ</t>
  </si>
  <si>
    <t>X003YQDY79</t>
  </si>
  <si>
    <t>B0B1CGQ4XZ</t>
  </si>
  <si>
    <t>41-0ZB1-ECAK-FBA</t>
  </si>
  <si>
    <t>X0037MNK8X</t>
  </si>
  <si>
    <t>04-MLUP-2O4E</t>
  </si>
  <si>
    <t>X00384WZ1X</t>
  </si>
  <si>
    <t>B09Y7K7Q1D</t>
  </si>
  <si>
    <t>41-0ZB1-ECAK</t>
  </si>
  <si>
    <t>X004P631SJ</t>
  </si>
  <si>
    <t>BF-VIWW-J4J5</t>
  </si>
  <si>
    <t>X0044GLX99</t>
  </si>
  <si>
    <t>B0CTTSXWDV</t>
  </si>
  <si>
    <t>2Z-EHJ2-ZRRN</t>
  </si>
  <si>
    <t>X003C4XM5H</t>
  </si>
  <si>
    <t>CB-CP-XLRWH-ED-2M2U</t>
  </si>
  <si>
    <t>X003V47M8B</t>
  </si>
  <si>
    <t>B0C8GDCKHX</t>
  </si>
  <si>
    <t>5M-H19Y-B5BF</t>
  </si>
  <si>
    <t>X003ZBUQLP</t>
  </si>
  <si>
    <t>CPTRSXLRMWH7-5M</t>
  </si>
  <si>
    <t>X004O4L2E7</t>
  </si>
  <si>
    <t>7E-UK7M-4R6J</t>
  </si>
  <si>
    <t>X003D7U0PD</t>
  </si>
  <si>
    <t>B0BBQ8YVXG</t>
  </si>
  <si>
    <t>8H-85H5-NIY6</t>
  </si>
  <si>
    <t>X0038TGAQT</t>
  </si>
  <si>
    <t>B09ZQ4DMWY</t>
  </si>
  <si>
    <t>8U-GIVX-102A</t>
  </si>
  <si>
    <t>X003UKCC4P</t>
  </si>
  <si>
    <t>9Q-08I7-I37G</t>
  </si>
  <si>
    <t>X004PDJBR7</t>
  </si>
  <si>
    <t>CPS-XLRFTRS-2UN-5MWH</t>
  </si>
  <si>
    <t>X003XU4HEF</t>
  </si>
  <si>
    <t>CB-CP-XLRWH-ED-3M</t>
  </si>
  <si>
    <t>X003V47M8L</t>
  </si>
  <si>
    <t>48-H7KP-UNMX</t>
  </si>
  <si>
    <t>X003BWA8A7</t>
  </si>
  <si>
    <t>B0B7QB6C81</t>
  </si>
  <si>
    <t>CD-X7EO-EAHN</t>
  </si>
  <si>
    <t>X004EZP7SN</t>
  </si>
  <si>
    <t>B0BLRGS3KS</t>
  </si>
  <si>
    <t>CPS-XLRFTRS-2UN-05BK</t>
  </si>
  <si>
    <t>X004QQTCOP</t>
  </si>
  <si>
    <t>0Q-VVIS-1V9K</t>
  </si>
  <si>
    <t>X003D7PD69</t>
  </si>
  <si>
    <t>B0BBNGYLCT</t>
  </si>
  <si>
    <t>0Z-F7ZG-QQ12</t>
  </si>
  <si>
    <t>X00437DEGJ</t>
  </si>
  <si>
    <t>CPS-XLRFTRS-2UN-1WH</t>
  </si>
  <si>
    <t>X003XU6ZCR</t>
  </si>
  <si>
    <t>CPS-XLRFTRS-2UN-5MBK</t>
  </si>
  <si>
    <t>X003ZNBSWJ</t>
  </si>
  <si>
    <t>3A-GWS1-PQ4C</t>
  </si>
  <si>
    <t>X003ZKK7XN</t>
  </si>
  <si>
    <t>CPS-XLRFTRS-3BK</t>
  </si>
  <si>
    <t>X003V47N85</t>
  </si>
  <si>
    <t>47-CLTE-6ZMV</t>
  </si>
  <si>
    <t>X0033QWK2Z</t>
  </si>
  <si>
    <t>B09D76W4VC</t>
  </si>
  <si>
    <t>BF-JDLS-06YH</t>
  </si>
  <si>
    <t>X003C55YST</t>
  </si>
  <si>
    <t>B0B86Q9SXW</t>
  </si>
  <si>
    <t>CPS-XLRFTRS-5WH</t>
  </si>
  <si>
    <t>X003V47N7V</t>
  </si>
  <si>
    <t>AI-L63T-HJXQ</t>
  </si>
  <si>
    <t>X0041C8O4N</t>
  </si>
  <si>
    <t>CPS-XLRFTRS-05BK</t>
  </si>
  <si>
    <t>X003V47N8F</t>
  </si>
  <si>
    <t>A3-CUVV-0SO6</t>
  </si>
  <si>
    <t>X003UQVOV1</t>
  </si>
  <si>
    <t>B0C7NDFBSL</t>
  </si>
  <si>
    <t>9N-M5QW-ANOY</t>
  </si>
  <si>
    <t>X004B47UEV</t>
  </si>
  <si>
    <t>59-IFC0-ZGI4</t>
  </si>
  <si>
    <t>X004KKQLJB</t>
  </si>
  <si>
    <t>B0CB7392B4</t>
  </si>
  <si>
    <t>CPS-XLRFTRS-2UN-1BK</t>
  </si>
  <si>
    <t>X004QQKZ73</t>
  </si>
  <si>
    <t>CP-P10STTRS-2U-1M</t>
  </si>
  <si>
    <t>X003XU5CJT</t>
  </si>
  <si>
    <t>B6-95P9-FQLJ</t>
  </si>
  <si>
    <t>X004PLILBL</t>
  </si>
  <si>
    <t>B0FBYQZDQ4</t>
  </si>
  <si>
    <t>3U-HH10-4FPR</t>
  </si>
  <si>
    <t>X004NM8IS3</t>
  </si>
  <si>
    <t>CB-CP-XLRWH-ED-5M2U</t>
  </si>
  <si>
    <t>X003V48QJF</t>
  </si>
  <si>
    <t>B0C8GDJ6YT</t>
  </si>
  <si>
    <t>6T-68SP-02U5</t>
  </si>
  <si>
    <t>X003YWTD23</t>
  </si>
  <si>
    <t>B0CJ76Y14V</t>
  </si>
  <si>
    <t>BJ-LNZP-O1LW</t>
  </si>
  <si>
    <t>X004A57H8P</t>
  </si>
  <si>
    <t>B0D77CKJ1M</t>
  </si>
  <si>
    <t>1S-UGQW-SOEX</t>
  </si>
  <si>
    <t>X00380B96J</t>
  </si>
  <si>
    <t>B09XXZFDDP</t>
  </si>
  <si>
    <t>CPS-XLRFTRS-2BK</t>
  </si>
  <si>
    <t>X003V48QJP</t>
  </si>
  <si>
    <t>CB-CP-XLRWH-ED-1M</t>
  </si>
  <si>
    <t>X003V47N7B</t>
  </si>
  <si>
    <t>69-ZQYZ-RZ95-30</t>
  </si>
  <si>
    <t>X003EUTFOL</t>
  </si>
  <si>
    <t>B0BGQ66GVB</t>
  </si>
  <si>
    <t>7H-KA3S-R7VD</t>
  </si>
  <si>
    <t>X004PEX9C9</t>
  </si>
  <si>
    <t>B0FBGY5GVL</t>
  </si>
  <si>
    <t>CPS-XLRFTRS-5BK</t>
  </si>
  <si>
    <t>X003V48QJZ</t>
  </si>
  <si>
    <t>1Z-US1S-4NR7</t>
  </si>
  <si>
    <t>X00437DE8H</t>
  </si>
  <si>
    <t>CPS-XLRFTRS-2WH</t>
  </si>
  <si>
    <t>X003V47N7L</t>
  </si>
  <si>
    <t>13-48LV-5TBS</t>
  </si>
  <si>
    <t>X004094KSL</t>
  </si>
  <si>
    <t>9P-5HH5-0SJI</t>
  </si>
  <si>
    <t>X003YWST3H</t>
  </si>
  <si>
    <t>CPTRSXLRMWH5-2</t>
  </si>
  <si>
    <t>X003ZN7OOP</t>
  </si>
  <si>
    <t>7J-CLST-M5Z7</t>
  </si>
  <si>
    <t>X003Y2YI9L</t>
  </si>
  <si>
    <t>B0CGJV65FS</t>
  </si>
  <si>
    <t>CB-CP-XLRWH-ED-2M</t>
  </si>
  <si>
    <t>X003V48QIL</t>
  </si>
  <si>
    <t>2W-G973-1XCV</t>
  </si>
  <si>
    <t>X004A5EVLB</t>
  </si>
  <si>
    <t>B0D77BTR76</t>
  </si>
  <si>
    <t>66-HCJ8-JL4Z</t>
  </si>
  <si>
    <t>X00448GZ9Z</t>
  </si>
  <si>
    <t>6Q-H3S2-PW1X</t>
  </si>
  <si>
    <t>X003GHQYE1</t>
  </si>
  <si>
    <t>3C-HX7I-CE4G</t>
  </si>
  <si>
    <t>X004D8XSA5</t>
  </si>
  <si>
    <t>B0BLSCHP9P</t>
  </si>
  <si>
    <t>8G-L6J4-F156</t>
  </si>
  <si>
    <t>X0038RLOJJ</t>
  </si>
  <si>
    <t>BW-YLGG-ARIP</t>
  </si>
  <si>
    <t>X004J4TL0T</t>
  </si>
  <si>
    <t>CPS-XLRFTRS-05WH</t>
  </si>
  <si>
    <t>X003V48QJ5</t>
  </si>
  <si>
    <t>BR-BIE0-A027</t>
  </si>
  <si>
    <t>X003YWRLW7</t>
  </si>
  <si>
    <t>1H-8EYP-6CZ0</t>
  </si>
  <si>
    <t>X003X7EBSP</t>
  </si>
  <si>
    <t>7G-I1S4-9EDH</t>
  </si>
  <si>
    <t>X003ZEH7I7</t>
  </si>
  <si>
    <t>B0CJZBNTLW</t>
  </si>
  <si>
    <t>6N-EQQ8-HTX6</t>
  </si>
  <si>
    <t>X003BWDFQ1</t>
  </si>
  <si>
    <t>B0B55N251Q</t>
  </si>
  <si>
    <t>CB-CP-XLRWH-ED-50CM</t>
  </si>
  <si>
    <t>X003V48QIV</t>
  </si>
  <si>
    <t>3E-WA8Y-VN2Z</t>
  </si>
  <si>
    <t>X004A5EUJT</t>
  </si>
  <si>
    <t>CB-CP-XLRWH-ED-50CM2U</t>
  </si>
  <si>
    <t>X003V47N71</t>
  </si>
  <si>
    <t>56-GXTQ-AS14</t>
  </si>
  <si>
    <t>X003YZ4QKT</t>
  </si>
  <si>
    <t>B0CJ9RNY6R</t>
  </si>
  <si>
    <t>1T-LKWA-MMHL</t>
  </si>
  <si>
    <t>X004O3S1GF</t>
  </si>
  <si>
    <t>2C-28CH-EBGU</t>
  </si>
  <si>
    <t>X0048YERCR</t>
  </si>
  <si>
    <t>B07F5KN2WP</t>
  </si>
  <si>
    <t>30-SHQL-TBYM</t>
  </si>
  <si>
    <t>X0048YERD1</t>
  </si>
  <si>
    <t>3J-3RAJ-R6SQ-FBA</t>
  </si>
  <si>
    <t>X00363RML9</t>
  </si>
  <si>
    <t>B09SQBKD8C</t>
  </si>
  <si>
    <t>7U-0IHY-FXL1</t>
  </si>
  <si>
    <t>X003D8GKVF</t>
  </si>
  <si>
    <t>B0BBQ37RSC</t>
  </si>
  <si>
    <t>B1-68GW-AH0Z</t>
  </si>
  <si>
    <t>X0041MUK63</t>
  </si>
  <si>
    <t>CP-P10STTRS-2U-150C</t>
  </si>
  <si>
    <t>X003XU6Q67</t>
  </si>
  <si>
    <t>75-II40-FI35</t>
  </si>
  <si>
    <t>X003C3MTVV</t>
  </si>
  <si>
    <t>B0B83S5V26</t>
  </si>
  <si>
    <t>6W-7LM6-R1QR</t>
  </si>
  <si>
    <t>X003BWAGZT</t>
  </si>
  <si>
    <t>CPS-XLRFTRS-2UN-150WH</t>
  </si>
  <si>
    <t>X003XU6Q5N</t>
  </si>
  <si>
    <t>B0CG7M9MR2</t>
  </si>
  <si>
    <t>4B-AQ2C-O3WP</t>
  </si>
  <si>
    <t>X004JA3D1V</t>
  </si>
  <si>
    <t>AQ-XNKL-IGXE</t>
  </si>
  <si>
    <t>X003ZBWTB5</t>
  </si>
  <si>
    <t>B0CJVR7LWR</t>
  </si>
  <si>
    <t>CPTRSXLRMWH50-1</t>
  </si>
  <si>
    <t>X003WLKWML</t>
  </si>
  <si>
    <t>1B-69PK-2R0H</t>
  </si>
  <si>
    <t>X003YQ6N0J</t>
  </si>
  <si>
    <t>2T-C363-3YD8</t>
  </si>
  <si>
    <t>X0038RFY4P</t>
  </si>
  <si>
    <t>AF-M3EC-4FI8</t>
  </si>
  <si>
    <t>X004J4NBF5</t>
  </si>
  <si>
    <t>B076JFBSFW</t>
  </si>
  <si>
    <t>AK-QFEF-GNG2</t>
  </si>
  <si>
    <t>X003YZ4SQ1</t>
  </si>
  <si>
    <t>B0CJ9QJB9F</t>
  </si>
  <si>
    <t>CPTRSXLRMWH150-2</t>
  </si>
  <si>
    <t>X003XLG8DR</t>
  </si>
  <si>
    <t>CPTRSXLRMWH3-2</t>
  </si>
  <si>
    <t>X003WLKWMV</t>
  </si>
  <si>
    <t>9F-D73P-6R4L</t>
  </si>
  <si>
    <t>X0038RLIDL</t>
  </si>
  <si>
    <t>11-V7LM-37HW</t>
  </si>
  <si>
    <t>X0041MUH0R</t>
  </si>
  <si>
    <t>CPS-XLRFTRS-2UN-2WH</t>
  </si>
  <si>
    <t>X003XUBH2P</t>
  </si>
  <si>
    <t>B0CG7Q7VVT</t>
  </si>
  <si>
    <t>CP-P10STTRS-2U-50C</t>
  </si>
  <si>
    <t>X003XXRAS7</t>
  </si>
  <si>
    <t>CP-P10STTRS-2U-2M</t>
  </si>
  <si>
    <t>X0041PSHU1</t>
  </si>
  <si>
    <t>44-834T-TCQA</t>
  </si>
  <si>
    <t>X003YYUVPJ</t>
  </si>
  <si>
    <t>B0CJ9QKNXN</t>
  </si>
  <si>
    <t>5W-UZXV-NF56</t>
  </si>
  <si>
    <t>X004A5EX23</t>
  </si>
  <si>
    <t>CP-G857-HFXJ</t>
  </si>
  <si>
    <t>X003Y2QFH9</t>
  </si>
  <si>
    <t>B0CGJCCJJ6</t>
  </si>
  <si>
    <t>69-ZQYZ-RZ95</t>
  </si>
  <si>
    <t>X00381VGZR</t>
  </si>
  <si>
    <t>C7-2MVJ-3F40</t>
  </si>
  <si>
    <t>X004TD12XT</t>
  </si>
  <si>
    <t>6S-BXII-MSJ5</t>
  </si>
  <si>
    <t>X004KKO6JD</t>
  </si>
  <si>
    <t>CPTSXLRFWH2-2</t>
  </si>
  <si>
    <t>X003VKJ0ML</t>
  </si>
  <si>
    <t>B0C9BGWW9G</t>
  </si>
  <si>
    <t>2R-16G5-G0FL</t>
  </si>
  <si>
    <t>X0048Y7OBN</t>
  </si>
  <si>
    <t>B076C544QX</t>
  </si>
  <si>
    <t>A6-G96Q-39NC</t>
  </si>
  <si>
    <t>X003DOVH6H</t>
  </si>
  <si>
    <t>B0BCQN584H</t>
  </si>
  <si>
    <t>CPTSXLRFWH150-2</t>
  </si>
  <si>
    <t>X003VKJ0MB</t>
  </si>
  <si>
    <t>B0C9B9LV35</t>
  </si>
  <si>
    <t>3C-KIBP-ERB2</t>
  </si>
  <si>
    <t>X004A5GXML</t>
  </si>
  <si>
    <t>B0D77C6CC9</t>
  </si>
  <si>
    <t>9L-VDD9-PVTA</t>
  </si>
  <si>
    <t>X003NTSZ9T</t>
  </si>
  <si>
    <t>B0BLRV9QMV</t>
  </si>
  <si>
    <t>B9-PZX2-UCAH</t>
  </si>
  <si>
    <t>X0043XUS9J</t>
  </si>
  <si>
    <t>B0CSXHTLGY</t>
  </si>
  <si>
    <t>4U-Z0O4-JV9S</t>
  </si>
  <si>
    <t>X003PS2QF7</t>
  </si>
  <si>
    <t>B0BLRVNTFQ</t>
  </si>
  <si>
    <t>8H-85H5-NIY6-MFA</t>
  </si>
  <si>
    <t>X004T3VT41</t>
  </si>
  <si>
    <t>CP-XLRWH-1-5M</t>
  </si>
  <si>
    <t>X003URBQF9</t>
  </si>
  <si>
    <t>4I-DQ1D-VVGP</t>
  </si>
  <si>
    <t>X003DOVH67</t>
  </si>
  <si>
    <t>B0BCQNVWK2</t>
  </si>
  <si>
    <t>55-WHEM-2NY9</t>
  </si>
  <si>
    <t>X0038REQYJ</t>
  </si>
  <si>
    <t>BR-0A79-BJTE</t>
  </si>
  <si>
    <t>X0041C5YDH</t>
  </si>
  <si>
    <t>CPTSXLRFWH1-2</t>
  </si>
  <si>
    <t>X003VK6CQD</t>
  </si>
  <si>
    <t>B0C9BMGVCQ</t>
  </si>
  <si>
    <t>0A-LL57-LFFH</t>
  </si>
  <si>
    <t>X0045YD1YF</t>
  </si>
  <si>
    <t>35-KHF7-CIDN</t>
  </si>
  <si>
    <t>X003XXIGXF</t>
  </si>
  <si>
    <t>6N-5NKH-3CK9</t>
  </si>
  <si>
    <t>X0041MUK8V</t>
  </si>
  <si>
    <t>60-MO3A-8PXY</t>
  </si>
  <si>
    <t>X0047OZ8NZ</t>
  </si>
  <si>
    <t>1R-6L2H-92FS</t>
  </si>
  <si>
    <t>X0043NYYXZ</t>
  </si>
  <si>
    <t>5B-YI1Z-72ZX</t>
  </si>
  <si>
    <t>X003UDFW1R</t>
  </si>
  <si>
    <t>B0BLRLM59P</t>
  </si>
  <si>
    <t>CE-IG3F-VUYF</t>
  </si>
  <si>
    <t>X0037X3X1L</t>
  </si>
  <si>
    <t>84-5D1Z-41XP</t>
  </si>
  <si>
    <t>X003DOT90D</t>
  </si>
  <si>
    <t>B0BCQSHPVN</t>
  </si>
  <si>
    <t>0U-ZNG8-BZQ3-FBA</t>
  </si>
  <si>
    <t>X0035DVI9R</t>
  </si>
  <si>
    <t>B09RVGZXRZ</t>
  </si>
  <si>
    <t>14-P212-W40D</t>
  </si>
  <si>
    <t>X0044GLXBH</t>
  </si>
  <si>
    <t>B0CTTSDRSV</t>
  </si>
  <si>
    <t>9K-QUN4-2THE</t>
  </si>
  <si>
    <t>X00447U7NL</t>
  </si>
  <si>
    <t>6H-CJJ0-KB8O</t>
  </si>
  <si>
    <t>X0038RER8J</t>
  </si>
  <si>
    <t>2J-F7JX-U4WA</t>
  </si>
  <si>
    <t>X003YZ0UBN</t>
  </si>
  <si>
    <t>B0CJ9SMB1W</t>
  </si>
  <si>
    <t>5P-9GFF-A1P2-FBA</t>
  </si>
  <si>
    <t>X0038XXGP3</t>
  </si>
  <si>
    <t>B093T2ZXKQ</t>
  </si>
  <si>
    <t>CB-CP-XLRWH-ED-3M2U</t>
  </si>
  <si>
    <t>X003V4GNS1</t>
  </si>
  <si>
    <t>4U-JDF4-QNDE</t>
  </si>
  <si>
    <t>X003DOXFNP</t>
  </si>
  <si>
    <t>MJ-00FI-GCU4</t>
  </si>
  <si>
    <t>X00384XKTT</t>
  </si>
  <si>
    <t>PD-BIIL-1H73</t>
  </si>
  <si>
    <t>X003C4XM7F</t>
  </si>
  <si>
    <t>MI-84QS-OGQG</t>
  </si>
  <si>
    <t>X003A5ZG93</t>
  </si>
  <si>
    <t>B09C2MJ7GK</t>
  </si>
  <si>
    <t>H3-T19O-8K18</t>
  </si>
  <si>
    <t>X003Y2IUZT</t>
  </si>
  <si>
    <t>B0C36DXGR1</t>
  </si>
  <si>
    <t>FL-0MMS-R275</t>
  </si>
  <si>
    <t>X0041NAKKD</t>
  </si>
  <si>
    <t>B0CNNQ8B3N</t>
  </si>
  <si>
    <t>EF-K3Y7-DZHD</t>
  </si>
  <si>
    <t>X00437DFTP</t>
  </si>
  <si>
    <t>GG-SKKU-WR72</t>
  </si>
  <si>
    <t>X003F1JO13</t>
  </si>
  <si>
    <t>B0BH32XPSP</t>
  </si>
  <si>
    <t>O2-EZG0-HH2K</t>
  </si>
  <si>
    <t>X003Y4T77H</t>
  </si>
  <si>
    <t>B0BZNPDH21</t>
  </si>
  <si>
    <t>HE-E9GW-DQHH</t>
  </si>
  <si>
    <t>X004D8ZCV3</t>
  </si>
  <si>
    <t>B0BLR846VZ</t>
  </si>
  <si>
    <t>RC-148J-S12B</t>
  </si>
  <si>
    <t>X00437I54F</t>
  </si>
  <si>
    <t>B0CRC8LFS6</t>
  </si>
  <si>
    <t>CPTSXLRFWH3-2</t>
  </si>
  <si>
    <t>X003VK6AP1</t>
  </si>
  <si>
    <t>B0C9BN14R3</t>
  </si>
  <si>
    <t>R5-Z7B2-9M5P</t>
  </si>
  <si>
    <t>X003YXPQV9</t>
  </si>
  <si>
    <t>QT-FSDL-W9XC</t>
  </si>
  <si>
    <t>X003XJ4LG5</t>
  </si>
  <si>
    <t>B0C36FBZSK</t>
  </si>
  <si>
    <t>K1-5A6J-AXXX</t>
  </si>
  <si>
    <t>X003XJ5K33</t>
  </si>
  <si>
    <t>B0C363SWWZ</t>
  </si>
  <si>
    <t>QM-UPOG-P3EY</t>
  </si>
  <si>
    <t>X00437I54P</t>
  </si>
  <si>
    <t>JL-U413-34NC</t>
  </si>
  <si>
    <t>X003YYQPTP</t>
  </si>
  <si>
    <t>B0BZNQMCLG</t>
  </si>
  <si>
    <t>OG-QXH6-QJY4</t>
  </si>
  <si>
    <t>X0048OE9NJ</t>
  </si>
  <si>
    <t>RE-297O-4N8M</t>
  </si>
  <si>
    <t>X003C52QV7</t>
  </si>
  <si>
    <t>B0B86S32CY</t>
  </si>
  <si>
    <t>CPTSXLRMWH2-2</t>
  </si>
  <si>
    <t>X003VKJ00N</t>
  </si>
  <si>
    <t>B0C9B8T731</t>
  </si>
  <si>
    <t>NV-ZQPV-IH2L</t>
  </si>
  <si>
    <t>X003AJO8J3</t>
  </si>
  <si>
    <t>B0B4QQZD7S</t>
  </si>
  <si>
    <t>J8-COBF-406A</t>
  </si>
  <si>
    <t>X003ZBZTFN</t>
  </si>
  <si>
    <t>B0CJVP5VDG</t>
  </si>
  <si>
    <t>R7-SS7Y-5CKU</t>
  </si>
  <si>
    <t>X003D8GPZL</t>
  </si>
  <si>
    <t>B0BBPSZKPD</t>
  </si>
  <si>
    <t>K7-XR3A-5NJB</t>
  </si>
  <si>
    <t>X003D7BXUJ</t>
  </si>
  <si>
    <t>B0BBMZQ665</t>
  </si>
  <si>
    <t>FP-T5SH-4108</t>
  </si>
  <si>
    <t>X003BWAH21</t>
  </si>
  <si>
    <t>B0B7QS6C8K</t>
  </si>
  <si>
    <t>HI-KGV0-XO79</t>
  </si>
  <si>
    <t>X003UKCC1X</t>
  </si>
  <si>
    <t>S2-1APK-JJZZ</t>
  </si>
  <si>
    <t>X003ZGN2J3</t>
  </si>
  <si>
    <t>B0CK4YHHX7</t>
  </si>
  <si>
    <t>IJ-WMYN-PMO3</t>
  </si>
  <si>
    <t>X004TCSEKT</t>
  </si>
  <si>
    <t>B0B7QHBJS3</t>
  </si>
  <si>
    <t>IV-M7S8-6NCQ</t>
  </si>
  <si>
    <t>X004JA4BRB</t>
  </si>
  <si>
    <t>I3-GZLN-KCB0</t>
  </si>
  <si>
    <t>X0048OE9OD</t>
  </si>
  <si>
    <t>PN-4CJY-GG95</t>
  </si>
  <si>
    <t>X003851XWT</t>
  </si>
  <si>
    <t>G4-3NRI-EEBY-FBA</t>
  </si>
  <si>
    <t>X00373LHSH</t>
  </si>
  <si>
    <t>B09SF9MM2J</t>
  </si>
  <si>
    <t>L0-45XN-OMNC</t>
  </si>
  <si>
    <t>X003D79OKP</t>
  </si>
  <si>
    <t>B0BBN2FV9Q</t>
  </si>
  <si>
    <t>OX-CJ1S-88B9</t>
  </si>
  <si>
    <t>X003C52QWL</t>
  </si>
  <si>
    <t>B0B86Q916K</t>
  </si>
  <si>
    <t>IA-22XH-2VX3</t>
  </si>
  <si>
    <t>X0048OE9NT</t>
  </si>
  <si>
    <t>EX-V271-5GON</t>
  </si>
  <si>
    <t>X0041MULA3</t>
  </si>
  <si>
    <t>B0CNNZPCNP</t>
  </si>
  <si>
    <t>GZ-H42W-H2CH</t>
  </si>
  <si>
    <t>X0041NDKEL</t>
  </si>
  <si>
    <t>D4-V8GE-CUKN-FBA</t>
  </si>
  <si>
    <t>X0035DSFRZ</t>
  </si>
  <si>
    <t>OU-O32W-53P0 -FBA</t>
  </si>
  <si>
    <t>X0031VGQLN</t>
  </si>
  <si>
    <t>B08GYCNMDH</t>
  </si>
  <si>
    <t>J9-DINY-DD75</t>
  </si>
  <si>
    <t>X003GI0RCZ</t>
  </si>
  <si>
    <t>B0BKRGG4HH</t>
  </si>
  <si>
    <t>CT-ONM4-7RMU</t>
  </si>
  <si>
    <t>X0040MO3TT</t>
  </si>
  <si>
    <t>B0B8RF4MND</t>
  </si>
  <si>
    <t>FM-GJ8F-2KGK</t>
  </si>
  <si>
    <t>X00337VX2H</t>
  </si>
  <si>
    <t>B079CPGLDS</t>
  </si>
  <si>
    <t>O7-GRSI-EKJ0</t>
  </si>
  <si>
    <t>X004P631EX</t>
  </si>
  <si>
    <t>B0B55PRKWX</t>
  </si>
  <si>
    <t>KM-1XSK-35XC</t>
  </si>
  <si>
    <t>X003YVXL6X</t>
  </si>
  <si>
    <t>B09KRWLK2F</t>
  </si>
  <si>
    <t>FR-5TVP-1F7D</t>
  </si>
  <si>
    <t>X004K59HC9</t>
  </si>
  <si>
    <t>OM-N1FJ-IRC5</t>
  </si>
  <si>
    <t>X003HICH59</t>
  </si>
  <si>
    <t>B0BLRZZ74M</t>
  </si>
  <si>
    <t>OT-MPN5-MIT2</t>
  </si>
  <si>
    <t>X0041MQIW3</t>
  </si>
  <si>
    <t>Q5-9DKI-3US2</t>
  </si>
  <si>
    <t>X0036SAB9T</t>
  </si>
  <si>
    <t>B09VF76DF8</t>
  </si>
  <si>
    <t>IH-397H-O53O</t>
  </si>
  <si>
    <t>X004095NT1</t>
  </si>
  <si>
    <t>G6-WNWM-X983</t>
  </si>
  <si>
    <t>X003D7PCUV</t>
  </si>
  <si>
    <t>B0BBNHCNCV</t>
  </si>
  <si>
    <t>H9-62XB-FEX3</t>
  </si>
  <si>
    <t>X004HVO9UL</t>
  </si>
  <si>
    <t>D1-R6JT-3S3T</t>
  </si>
  <si>
    <t>X0038RGBM9</t>
  </si>
  <si>
    <t>B09ZLTVH9K</t>
  </si>
  <si>
    <t>FP-TSB5-GUA7</t>
  </si>
  <si>
    <t>X0038RER1L</t>
  </si>
  <si>
    <t>LQ-USGK-KRK6</t>
  </si>
  <si>
    <t>X003XU8G5L</t>
  </si>
  <si>
    <t>B0CDVKTZBJ</t>
  </si>
  <si>
    <t>FY-9HDV-A1QX</t>
  </si>
  <si>
    <t>X003YWO5HB</t>
  </si>
  <si>
    <t>B0CJ75Z232</t>
  </si>
  <si>
    <t>RQ-6QPP-IHHU</t>
  </si>
  <si>
    <t>X0036RB3UB</t>
  </si>
  <si>
    <t>B09TP3J15G</t>
  </si>
  <si>
    <t>GP-LJPP-K3EU</t>
  </si>
  <si>
    <t>X004P65E2F</t>
  </si>
  <si>
    <t>B0F9VPJYDB</t>
  </si>
  <si>
    <t>OV-27A0-G8FN</t>
  </si>
  <si>
    <t>X004MSD30B</t>
  </si>
  <si>
    <t>PQ-NQ18-7LOQ</t>
  </si>
  <si>
    <t>X003YYO0PV</t>
  </si>
  <si>
    <t>B0BZNN522Y</t>
  </si>
  <si>
    <t>HR-QL85-W5W9</t>
  </si>
  <si>
    <t>X004G660QD</t>
  </si>
  <si>
    <t>B0DCLLMZNT</t>
  </si>
  <si>
    <t>RY-NBEF-3C3X</t>
  </si>
  <si>
    <t>X003YYQPIL</t>
  </si>
  <si>
    <t>B0BZNNNJGR</t>
  </si>
  <si>
    <t>Q5-WD4S-J56D</t>
  </si>
  <si>
    <t>X0037X3VI1</t>
  </si>
  <si>
    <t>EC-ZXF1-S2RX</t>
  </si>
  <si>
    <t>X003YZ427L</t>
  </si>
  <si>
    <t>NO-KQ2F-J2Z5</t>
  </si>
  <si>
    <t>X003YQFRB5</t>
  </si>
  <si>
    <t>B0CGJGSH6R</t>
  </si>
  <si>
    <t>NR-AEGZ-OWVK</t>
  </si>
  <si>
    <t>X003Q4MGZF</t>
  </si>
  <si>
    <t>B0BLRW7N56</t>
  </si>
  <si>
    <t>FV-RLS5-2AFA</t>
  </si>
  <si>
    <t>X0032QSM73</t>
  </si>
  <si>
    <t>B08N6GQWS5</t>
  </si>
  <si>
    <t>QY-KTW0-IENN</t>
  </si>
  <si>
    <t>X004QWVNSH</t>
  </si>
  <si>
    <t>IM-3VUJ-0GFU</t>
  </si>
  <si>
    <t>X004CO63ZH</t>
  </si>
  <si>
    <t>ME-5IRN-Z35H</t>
  </si>
  <si>
    <t>X003D7BXW7</t>
  </si>
  <si>
    <t>B0BBN7JNSN</t>
  </si>
  <si>
    <t>QW-0VUW-92RQ</t>
  </si>
  <si>
    <t>X0038TIXIH</t>
  </si>
  <si>
    <t>B09ZQ4BZ5B</t>
  </si>
  <si>
    <t>QE-XZ0W-UGXJ</t>
  </si>
  <si>
    <t>X003D7BXVX</t>
  </si>
  <si>
    <t>B0BBN3KN6B</t>
  </si>
  <si>
    <t>FY-Y7L9-4DV6</t>
  </si>
  <si>
    <t>X003TR2NGV</t>
  </si>
  <si>
    <t>B0C5JTL33Q</t>
  </si>
  <si>
    <t>CZ-F7C0-LPRT</t>
  </si>
  <si>
    <t>X003YWST7D</t>
  </si>
  <si>
    <t>B0CJ77QBYK</t>
  </si>
  <si>
    <t>FT-672O-MTWR</t>
  </si>
  <si>
    <t>X004G63QH9</t>
  </si>
  <si>
    <t>B0DLCKPDVY</t>
  </si>
  <si>
    <t>OU-7XUW-RFTL</t>
  </si>
  <si>
    <t>X003YWRP2D</t>
  </si>
  <si>
    <t>KS-OJOZ-6M4N</t>
  </si>
  <si>
    <t>X004S4M1WZ</t>
  </si>
  <si>
    <t>B0FKC6Q4GD</t>
  </si>
  <si>
    <t>RD-JGDN-9B6Y</t>
  </si>
  <si>
    <t>X003DP0ZZP</t>
  </si>
  <si>
    <t>B0BCQS9QGK</t>
  </si>
  <si>
    <t>IJ-07DT-V6SJ</t>
  </si>
  <si>
    <t>X003D7F7Z1</t>
  </si>
  <si>
    <t>B0BBN67QDG</t>
  </si>
  <si>
    <t>LK-G39R-XBKA</t>
  </si>
  <si>
    <t>X003YZ0SVF</t>
  </si>
  <si>
    <t>B0CJ9RZ621</t>
  </si>
  <si>
    <t>QM-Y75U-GAS3</t>
  </si>
  <si>
    <t>X003C546H9</t>
  </si>
  <si>
    <t>ER-TSM1-3KS2</t>
  </si>
  <si>
    <t>X003YWSYQJ</t>
  </si>
  <si>
    <t>B0CJ761BDQ</t>
  </si>
  <si>
    <t>KS-8V1J-FKLX</t>
  </si>
  <si>
    <t>X0041NDK7D</t>
  </si>
  <si>
    <t>B0CNQ616R2</t>
  </si>
  <si>
    <t>RC-CH9Q-LJSY</t>
  </si>
  <si>
    <t>X004TNJPTR</t>
  </si>
  <si>
    <t>B0C3XS51BG</t>
  </si>
  <si>
    <t>IN-RM05-G5YF</t>
  </si>
  <si>
    <t>X0042AYOS9</t>
  </si>
  <si>
    <t>EU-RWJO-3Y70</t>
  </si>
  <si>
    <t>X004202OYP</t>
  </si>
  <si>
    <t>CX-4S5Y-KDWD</t>
  </si>
  <si>
    <t>X003Y4SSGN</t>
  </si>
  <si>
    <t>B0BWLSJDVM</t>
  </si>
  <si>
    <t>GP-054M-JCX5</t>
  </si>
  <si>
    <t>X003BWA8AR</t>
  </si>
  <si>
    <t>B0B7QJD3HR</t>
  </si>
  <si>
    <t>N0-EHVI-V3J9</t>
  </si>
  <si>
    <t>X004PL2KUT</t>
  </si>
  <si>
    <t>DJ-PCJP-6H51</t>
  </si>
  <si>
    <t>X003A1EZTJ</t>
  </si>
  <si>
    <t>QH-OHW6-NTNE</t>
  </si>
  <si>
    <t>X00393DZU3</t>
  </si>
  <si>
    <t>B0B1BC4G9T</t>
  </si>
  <si>
    <t>D7-TONI-C46E</t>
  </si>
  <si>
    <t>X003YQFTHH</t>
  </si>
  <si>
    <t>B0CHWNHQ22</t>
  </si>
  <si>
    <t>HM-XHSE-GZ5P</t>
  </si>
  <si>
    <t>X003YVYHYD</t>
  </si>
  <si>
    <t>B098RTGV47</t>
  </si>
  <si>
    <t>R4-D498-ZMKM</t>
  </si>
  <si>
    <t>X003BVVS39</t>
  </si>
  <si>
    <t>B0B7QY33MM</t>
  </si>
  <si>
    <t>QV-CAMM-6XLE</t>
  </si>
  <si>
    <t>X003UK15NJ</t>
  </si>
  <si>
    <t>IB-EJLN-M5KP</t>
  </si>
  <si>
    <t>X00408YT0V</t>
  </si>
  <si>
    <t>KJ-1XFC-XHCU</t>
  </si>
  <si>
    <t>X004UQ9C5Z</t>
  </si>
  <si>
    <t>B0FSM83J4Q</t>
  </si>
  <si>
    <t>CZ-FBRX-4X7Q</t>
  </si>
  <si>
    <t>X0041NMSNF</t>
  </si>
  <si>
    <t>B0CNNQXS9N</t>
  </si>
  <si>
    <t>F0-THH0-SF5R</t>
  </si>
  <si>
    <t>X003DP0ZXR</t>
  </si>
  <si>
    <t>B0BCQT9LS5</t>
  </si>
  <si>
    <t>PI-0KLX-W5Y6</t>
  </si>
  <si>
    <t>X003HIZ6A7</t>
  </si>
  <si>
    <t>B0BLS45FSD</t>
  </si>
  <si>
    <t>RQ-1LTW-KIZN</t>
  </si>
  <si>
    <t>X003BVW0LD</t>
  </si>
  <si>
    <t>QU-H42W-OPFQ</t>
  </si>
  <si>
    <t>X0041MS3YT</t>
  </si>
  <si>
    <t>H2-KXKG-ET1I</t>
  </si>
  <si>
    <t>X0044GLXH1</t>
  </si>
  <si>
    <t>B0CTTS4MWS</t>
  </si>
  <si>
    <t>PS-EGB3-P3QN</t>
  </si>
  <si>
    <t>X0038RER5R</t>
  </si>
  <si>
    <t>J4-0I4D-EQP7</t>
  </si>
  <si>
    <t>X0044GGWDL</t>
  </si>
  <si>
    <t>B0CTTT4WP2</t>
  </si>
  <si>
    <t>FS-RKZK-AYWQ</t>
  </si>
  <si>
    <t>X003GHQYFP</t>
  </si>
  <si>
    <t>K6-NVQU-ZTNO</t>
  </si>
  <si>
    <t>X003YXM2IJ</t>
  </si>
  <si>
    <t>LA-4IJS-3FGN</t>
  </si>
  <si>
    <t>X004F82UY3</t>
  </si>
  <si>
    <t>KA-I9YV-SMRW</t>
  </si>
  <si>
    <t>X003Q5NA31</t>
  </si>
  <si>
    <t>S6-BUWS-V6KP</t>
  </si>
  <si>
    <t>X0048YERC7</t>
  </si>
  <si>
    <t>OT-9INA-1DIC</t>
  </si>
  <si>
    <t>X003D7S67H</t>
  </si>
  <si>
    <t>B0BBNH9865</t>
  </si>
  <si>
    <t>R7-58RT-IVYV</t>
  </si>
  <si>
    <t>X00384X6RP</t>
  </si>
  <si>
    <t>B09Y87BY2J</t>
  </si>
  <si>
    <t>HI-RHWN-DIUY</t>
  </si>
  <si>
    <t>X004B47UF5</t>
  </si>
  <si>
    <t>N9-RM39-YVFX</t>
  </si>
  <si>
    <t>X003Y2XKB3</t>
  </si>
  <si>
    <t>B0CGJDHCN6</t>
  </si>
  <si>
    <t>CV-Z9H5-BX9R</t>
  </si>
  <si>
    <t>X004EX0ZKZ</t>
  </si>
  <si>
    <t>PQ-TJMK-WLDM</t>
  </si>
  <si>
    <t>X0041NI50P</t>
  </si>
  <si>
    <t>B0CNNPZV2M</t>
  </si>
  <si>
    <t>L4-GRKG-OG9V</t>
  </si>
  <si>
    <t>X004TCYV29</t>
  </si>
  <si>
    <t>B0FNS2YGP9</t>
  </si>
  <si>
    <t>RC-7TVS-2XX0</t>
  </si>
  <si>
    <t>X003Z11FPV</t>
  </si>
  <si>
    <t>B09V2NCYHH</t>
  </si>
  <si>
    <t>N4-G1TL-8BAU</t>
  </si>
  <si>
    <t>X004A57GWH</t>
  </si>
  <si>
    <t>HG-9Q6D-UURJ</t>
  </si>
  <si>
    <t>X004P65K97</t>
  </si>
  <si>
    <t>K8-MOZC-AP12</t>
  </si>
  <si>
    <t>X00408SPN3</t>
  </si>
  <si>
    <t>B0CL7FPP3S</t>
  </si>
  <si>
    <t>G5-K01U-FXQA</t>
  </si>
  <si>
    <t>X003D8AHRN</t>
  </si>
  <si>
    <t>B0BBP8W55R</t>
  </si>
  <si>
    <t>CPTSXLRMWH3-1</t>
  </si>
  <si>
    <t>X003VK69YX</t>
  </si>
  <si>
    <t>MK-5W1L-G4LC</t>
  </si>
  <si>
    <t>X0036RIAEX</t>
  </si>
  <si>
    <t>OI-DXJC-9FXO</t>
  </si>
  <si>
    <t>X0035J8P9H</t>
  </si>
  <si>
    <t>B09R3SD5Y1</t>
  </si>
  <si>
    <t>QW-0VUW-92RQ-MFA</t>
  </si>
  <si>
    <t>X0040MPID9</t>
  </si>
  <si>
    <t>G7-HJRZ-2SES</t>
  </si>
  <si>
    <t>X004F7RK3P</t>
  </si>
  <si>
    <t>RG-1VWU-MRY9</t>
  </si>
  <si>
    <t>X00437DQCV</t>
  </si>
  <si>
    <t>LS-PN15-77KZ</t>
  </si>
  <si>
    <t>X004A5EUZN</t>
  </si>
  <si>
    <t>PN-2485-62BL</t>
  </si>
  <si>
    <t>X004D96ENR</t>
  </si>
  <si>
    <t>B0BLRLJP3N</t>
  </si>
  <si>
    <t>R9-5I2Q-SKCB</t>
  </si>
  <si>
    <t>X003A5ZPEJ</t>
  </si>
  <si>
    <t>B09C2N18Q8</t>
  </si>
  <si>
    <t>RM-GIPW-8NU2</t>
  </si>
  <si>
    <t>X004A57HJJ</t>
  </si>
  <si>
    <t>HT-JDZ8-CT5X</t>
  </si>
  <si>
    <t>X0041MNXU3</t>
  </si>
  <si>
    <t>MJ-NJNF-AASK</t>
  </si>
  <si>
    <t>X003BWDFPR</t>
  </si>
  <si>
    <t>B0B55PQYCH</t>
  </si>
  <si>
    <t>DZ-L1X6-KS5A</t>
  </si>
  <si>
    <t>X003URAXWV</t>
  </si>
  <si>
    <t>JU-73MY-E5DZ</t>
  </si>
  <si>
    <t>X003ZGRRUN</t>
  </si>
  <si>
    <t>B0CK4XT99W</t>
  </si>
  <si>
    <t>EI-IOOG-H88Z</t>
  </si>
  <si>
    <t>X0047P4L6J</t>
  </si>
  <si>
    <t>N8-UWES-285A</t>
  </si>
  <si>
    <t>X0031VI9QD</t>
  </si>
  <si>
    <t>B08N4LXY67</t>
  </si>
  <si>
    <t>PZ-GJZN-81M3</t>
  </si>
  <si>
    <t>X0041CEJ1F</t>
  </si>
  <si>
    <t>H3-1JDT-V249</t>
  </si>
  <si>
    <t>X003ZE3DOJ</t>
  </si>
  <si>
    <t>B0CJZKBDL2</t>
  </si>
  <si>
    <t>H6-JMF0-9SWE</t>
  </si>
  <si>
    <t>X003DP2FG7</t>
  </si>
  <si>
    <t>MH-U8XA-ZMVP</t>
  </si>
  <si>
    <t>X0038TGATV</t>
  </si>
  <si>
    <t>B09ZQ44MY4</t>
  </si>
  <si>
    <t>MH-U8XA-ZMVP-MFA</t>
  </si>
  <si>
    <t>X0040MIG4R</t>
  </si>
  <si>
    <t>QT-CYSR-Y161-FBA</t>
  </si>
  <si>
    <t>X003PQ49TF</t>
  </si>
  <si>
    <t>NS-XF16-OV0M</t>
  </si>
  <si>
    <t>X0041MNXUX</t>
  </si>
  <si>
    <t>B0CNNY8NJR</t>
  </si>
  <si>
    <t>CPTSXLRMWH1-1</t>
  </si>
  <si>
    <t>X003VK69YD</t>
  </si>
  <si>
    <t>CPTSXLRMWH5-2</t>
  </si>
  <si>
    <t>X003VK69YN</t>
  </si>
  <si>
    <t>B0C9BCCRF1</t>
  </si>
  <si>
    <t>FZ-B8FK-FSWS</t>
  </si>
  <si>
    <t>X003YWMGJP</t>
  </si>
  <si>
    <t>CPTSXLRFWH5-1</t>
  </si>
  <si>
    <t>X003VKF98P</t>
  </si>
  <si>
    <t>HU-PBLU-DIQE</t>
  </si>
  <si>
    <t>X003YWO7DD</t>
  </si>
  <si>
    <t>B0CJ767F2D</t>
  </si>
  <si>
    <t>HR-JJ76-W8B0</t>
  </si>
  <si>
    <t>X003YXM2MF</t>
  </si>
  <si>
    <t>P2RCAW-22-CP-150cm</t>
  </si>
  <si>
    <t>X003URAYH5</t>
  </si>
  <si>
    <t>KU-8J0S-YAM1</t>
  </si>
  <si>
    <t>X004J9WXDL</t>
  </si>
  <si>
    <t>MK-52EV-0JHE</t>
  </si>
  <si>
    <t>X003D7B24V</t>
  </si>
  <si>
    <t>B0BBNFZYWD</t>
  </si>
  <si>
    <t>P2RCAW-22-CP-1m</t>
  </si>
  <si>
    <t>X003URAYGV</t>
  </si>
  <si>
    <t>NS-2ARR-ZD1U</t>
  </si>
  <si>
    <t>X0041MUITR</t>
  </si>
  <si>
    <t>CU-MDES-OTUD</t>
  </si>
  <si>
    <t>X004A7N3XB</t>
  </si>
  <si>
    <t>B0D5RLLWVJ</t>
  </si>
  <si>
    <t>KD-6JIU-5PS9-FBA</t>
  </si>
  <si>
    <t>X0035DSQFV</t>
  </si>
  <si>
    <t>B09PNPPJ8V</t>
  </si>
  <si>
    <t>LD-R8AL-001M-FBA</t>
  </si>
  <si>
    <t>X00363JUXR</t>
  </si>
  <si>
    <t>NC-JCHU-ZOPZ</t>
  </si>
  <si>
    <t>X0041MUL99</t>
  </si>
  <si>
    <t>K3-IGPU-88XI</t>
  </si>
  <si>
    <t>X003W6WXKZ</t>
  </si>
  <si>
    <t>B0C366CQNC</t>
  </si>
  <si>
    <t>FY-UIIR-ER34</t>
  </si>
  <si>
    <t>X0041NBLVF</t>
  </si>
  <si>
    <t>B0CNNR36YL</t>
  </si>
  <si>
    <t>JI-F2K3-WWEP</t>
  </si>
  <si>
    <t>X0041NJWED</t>
  </si>
  <si>
    <t>Q9-IP5E-71TA</t>
  </si>
  <si>
    <t>X003Y4RSQT</t>
  </si>
  <si>
    <t>B0BZNN9LHS</t>
  </si>
  <si>
    <t>P2RCAW-22-CP-50cm</t>
  </si>
  <si>
    <t>X003URBQEZ</t>
  </si>
  <si>
    <t>B0BLRQXKL9</t>
  </si>
  <si>
    <t>MW-5YSN-JIKW</t>
  </si>
  <si>
    <t>X003YYWEZJ</t>
  </si>
  <si>
    <t>B0CJ9QM1ZV</t>
  </si>
  <si>
    <t>OF-VFGV-0FZW</t>
  </si>
  <si>
    <t>X003YXPNM1</t>
  </si>
  <si>
    <t>CPTSXLRFWH50-2</t>
  </si>
  <si>
    <t>X003VKJ0MV</t>
  </si>
  <si>
    <t>B0C9BN2B8Z</t>
  </si>
  <si>
    <t>GR-MAWR-RHF8</t>
  </si>
  <si>
    <t>X003YZ41NL</t>
  </si>
  <si>
    <t>KM-FHN5-SVMQ</t>
  </si>
  <si>
    <t>X00363RMRD</t>
  </si>
  <si>
    <t>B09SS4JBNJ</t>
  </si>
  <si>
    <t>HJ-F2Q4-CW90</t>
  </si>
  <si>
    <t>X004FJEKJF</t>
  </si>
  <si>
    <t>CPTSXLRMWH2-1</t>
  </si>
  <si>
    <t>X003VKJ003</t>
  </si>
  <si>
    <t>IH-SXBE-J9NT</t>
  </si>
  <si>
    <t>X003XIVMFT</t>
  </si>
  <si>
    <t>B0C364RZ7B</t>
  </si>
  <si>
    <t>CPTSXLRMWH150-2</t>
  </si>
  <si>
    <t>X003VK6C0J</t>
  </si>
  <si>
    <t>B0C9BJ47FQ</t>
  </si>
  <si>
    <t>CPTSXLRFWH5-2</t>
  </si>
  <si>
    <t>X003VK6CQN</t>
  </si>
  <si>
    <t>B0C9BNCL2M</t>
  </si>
  <si>
    <t>Q8-I6RF-KH3N</t>
  </si>
  <si>
    <t>X003ZECGBF</t>
  </si>
  <si>
    <t>QB-Q7B7-09SL</t>
  </si>
  <si>
    <t>X00437DG3P</t>
  </si>
  <si>
    <t>B0CRC4FNKW</t>
  </si>
  <si>
    <t>GT-OP6I-6ELH</t>
  </si>
  <si>
    <t>X004A7QALN</t>
  </si>
  <si>
    <t>CPTSXLRMWH150-1</t>
  </si>
  <si>
    <t>X003VKJ00D</t>
  </si>
  <si>
    <t>HS-WCT3-TUT0</t>
  </si>
  <si>
    <t>X00447KC3L</t>
  </si>
  <si>
    <t>K2-GJ6Q-3UUC</t>
  </si>
  <si>
    <t>X004TNFPH3</t>
  </si>
  <si>
    <t>B0C3XVTVQG</t>
  </si>
  <si>
    <t>QX-YHBY-ONS0</t>
  </si>
  <si>
    <t>X003YWROXN</t>
  </si>
  <si>
    <t>MF-8KV2-504L</t>
  </si>
  <si>
    <t>X003D7F82D</t>
  </si>
  <si>
    <t>B0BBN3MHSL</t>
  </si>
  <si>
    <t>MT-S7IR-GXJ9-FBA</t>
  </si>
  <si>
    <t>X00363JQNV</t>
  </si>
  <si>
    <t>B09SS1Z1GN</t>
  </si>
  <si>
    <t>I1-QY2U-ACL7</t>
  </si>
  <si>
    <t>X003F1G6BJ</t>
  </si>
  <si>
    <t>JH-YJM4-KRRL</t>
  </si>
  <si>
    <t>X003938UF3</t>
  </si>
  <si>
    <t>M8-73HE-TKKS</t>
  </si>
  <si>
    <t>X003YWO70L</t>
  </si>
  <si>
    <t>JJ-AJSC-8GCP</t>
  </si>
  <si>
    <t>X0038RLAAH</t>
  </si>
  <si>
    <t>R2-Z04K-V1PR</t>
  </si>
  <si>
    <t>X003FEN51F</t>
  </si>
  <si>
    <t>CPTSXLRMWH1-2</t>
  </si>
  <si>
    <t>X003VKFZN9</t>
  </si>
  <si>
    <t>B0C9BCQK6V</t>
  </si>
  <si>
    <t>F7-QNMB-W3H5</t>
  </si>
  <si>
    <t>X003ZK256P</t>
  </si>
  <si>
    <t>B0CHK2LY1M</t>
  </si>
  <si>
    <t>MM-1MO2-OVYK</t>
  </si>
  <si>
    <t>X003TQV4NZ</t>
  </si>
  <si>
    <t>B0C5JT3PT7</t>
  </si>
  <si>
    <t>CPTSXLRMWH50-1</t>
  </si>
  <si>
    <t>X003VKFZMZ</t>
  </si>
  <si>
    <t>PU-WVVE-K7L4</t>
  </si>
  <si>
    <t>X003A5ZPGR</t>
  </si>
  <si>
    <t>B09C2P2Q7B</t>
  </si>
  <si>
    <t>RI-VGBE-K7BP</t>
  </si>
  <si>
    <t>X004P659TD</t>
  </si>
  <si>
    <t>B0B55NG544</t>
  </si>
  <si>
    <t>CPTSXLRFWH3-1</t>
  </si>
  <si>
    <t>X003VK6CQ3</t>
  </si>
  <si>
    <t>CPTSXLRMWH3-2</t>
  </si>
  <si>
    <t>X003VKFZNT</t>
  </si>
  <si>
    <t>HI-RZ2K-5QHM</t>
  </si>
  <si>
    <t>X0037MEV0J</t>
  </si>
  <si>
    <t>CPTSXLRMWH5-1</t>
  </si>
  <si>
    <t>X003VKFZNJ</t>
  </si>
  <si>
    <t>DC-X5T6-47TV</t>
  </si>
  <si>
    <t>X003ZKHXIP</t>
  </si>
  <si>
    <t>B09KRXCNZ3</t>
  </si>
  <si>
    <t>EG-F04X-34DY</t>
  </si>
  <si>
    <t>X0041E0MQ9</t>
  </si>
  <si>
    <t>CPTSXLRMWH50-2</t>
  </si>
  <si>
    <t>X003VK6C09</t>
  </si>
  <si>
    <t>WQ-L38M-P983-FBA</t>
  </si>
  <si>
    <t>X003F1NCO3</t>
  </si>
  <si>
    <t>Z6-OT59-EB9B</t>
  </si>
  <si>
    <t>X003XU8M5P</t>
  </si>
  <si>
    <t>B0BX6Z451W</t>
  </si>
  <si>
    <t>TV-4ZFR-U2CH</t>
  </si>
  <si>
    <t>X0033QUQML</t>
  </si>
  <si>
    <t>B00ZZ10YCS</t>
  </si>
  <si>
    <t>VU-DQWM-PKUT</t>
  </si>
  <si>
    <t>X003FEN4YN</t>
  </si>
  <si>
    <t>SJ-OA0V-T2ZE</t>
  </si>
  <si>
    <t>X003DOT8ZT</t>
  </si>
  <si>
    <t>B0BCQQN5TB</t>
  </si>
  <si>
    <t>XQ-VNDW-OMKH</t>
  </si>
  <si>
    <t>X003D7TZKJ</t>
  </si>
  <si>
    <t>B0BBPCMYQK</t>
  </si>
  <si>
    <t>VS-05EG-S4WD</t>
  </si>
  <si>
    <t>X003DOTUKH</t>
  </si>
  <si>
    <t>W9-JRGM-6JD8</t>
  </si>
  <si>
    <t>X0031V03U3</t>
  </si>
  <si>
    <t>B08M9XJPRD</t>
  </si>
  <si>
    <t>WQ-Z61L-MLGD</t>
  </si>
  <si>
    <t>X00408NEH5</t>
  </si>
  <si>
    <t>WQ-L38M-P983</t>
  </si>
  <si>
    <t>X003F1AIIB</t>
  </si>
  <si>
    <t>TI-53TZ-SGLR</t>
  </si>
  <si>
    <t>X003Y4H0V7</t>
  </si>
  <si>
    <t>B0BZNPWTND</t>
  </si>
  <si>
    <t>ZD-US9H-63YE</t>
  </si>
  <si>
    <t>X004MS15PB</t>
  </si>
  <si>
    <t>WS-NET6-44UW</t>
  </si>
  <si>
    <t>X0049EPH75</t>
  </si>
  <si>
    <t>Z1-OFVW-1DLF</t>
  </si>
  <si>
    <t>X0031VBLIB</t>
  </si>
  <si>
    <t>B086TWCJG9</t>
  </si>
  <si>
    <t>WH-IOVX-49DC</t>
  </si>
  <si>
    <t>X004651P91</t>
  </si>
  <si>
    <t>ST-QX6F-DWV9</t>
  </si>
  <si>
    <t>X00384XKSP</t>
  </si>
  <si>
    <t>WJ-4KJT-KYGO</t>
  </si>
  <si>
    <t>X004A5EV2F</t>
  </si>
  <si>
    <t>Z1-OFVW-1DLF-FBA</t>
  </si>
  <si>
    <t>X0031V7027</t>
  </si>
  <si>
    <t>TV-AMBR-PEAX</t>
  </si>
  <si>
    <t>X003C3IUG9</t>
  </si>
  <si>
    <t>B0B83X773L</t>
  </si>
  <si>
    <t>XN-3D5L-TX2D</t>
  </si>
  <si>
    <t>X003BVW0NL</t>
  </si>
  <si>
    <t>YQ-W7YK-IYUN</t>
  </si>
  <si>
    <t>X0031V4GPL</t>
  </si>
  <si>
    <t>U1-LME3-8L07</t>
  </si>
  <si>
    <t>X004G49NTL</t>
  </si>
  <si>
    <t>VQ-C46Z-6Z2K</t>
  </si>
  <si>
    <t>X004094NQF</t>
  </si>
  <si>
    <t>Y8-0XE0-RU59</t>
  </si>
  <si>
    <t>X003UMACCH</t>
  </si>
  <si>
    <t>WC-5CEN-31FW</t>
  </si>
  <si>
    <t>X0041NDKBT</t>
  </si>
  <si>
    <t>SP-QQMD-C6DT</t>
  </si>
  <si>
    <t>X004BUAY6V</t>
  </si>
  <si>
    <t>S9-E1MH-OU6P</t>
  </si>
  <si>
    <t>X00384X4HR</t>
  </si>
  <si>
    <t>TT-1N1J-1D9T</t>
  </si>
  <si>
    <t>X0049GI5DL</t>
  </si>
  <si>
    <t>YX-2ZGS-6451</t>
  </si>
  <si>
    <t>X003WCNFN3</t>
  </si>
  <si>
    <t>WY-AYNJ-WN9P</t>
  </si>
  <si>
    <t>X0038RGBO7</t>
  </si>
  <si>
    <t>B09ZLSVFRB</t>
  </si>
  <si>
    <t>WV-MNAC-4RSJ</t>
  </si>
  <si>
    <t>X003C3IUF5</t>
  </si>
  <si>
    <t>B0B841JVXL</t>
  </si>
  <si>
    <t>V5-P47J-LHI2</t>
  </si>
  <si>
    <t>X0033QYR99</t>
  </si>
  <si>
    <t>B098Q7WJZB</t>
  </si>
  <si>
    <t>VR-HCD3-FUK1</t>
  </si>
  <si>
    <t>X0048OE9O3</t>
  </si>
  <si>
    <t>ST-YW2G-IZFK</t>
  </si>
  <si>
    <t>X003D8AH2D</t>
  </si>
  <si>
    <t>B0BBQ19CRW</t>
  </si>
  <si>
    <t>YF-JBXT-2SEB</t>
  </si>
  <si>
    <t>X0041E5X9Z</t>
  </si>
  <si>
    <t>SG-1VMM-FI8A</t>
  </si>
  <si>
    <t>X003ZGTZ6H</t>
  </si>
  <si>
    <t>B0CK4YRT77</t>
  </si>
  <si>
    <t>VY-Z8GO-WJF3-FBA</t>
  </si>
  <si>
    <t>X0035DSGLZ</t>
  </si>
  <si>
    <t>B08XLHWG87</t>
  </si>
  <si>
    <t>Z9-7E4L-GO2B</t>
  </si>
  <si>
    <t>X00408NGU5</t>
  </si>
  <si>
    <t>B0CL7HPZTX</t>
  </si>
  <si>
    <t>S6-JLO9-CQ3X</t>
  </si>
  <si>
    <t>X0048YERCH</t>
  </si>
  <si>
    <t>B0D4JKGHHN</t>
  </si>
  <si>
    <t>TO-I398-7415</t>
  </si>
  <si>
    <t>X0033QXQ37</t>
  </si>
  <si>
    <t>TC-IYXN-T1LG</t>
  </si>
  <si>
    <t>X004JA28DZ</t>
  </si>
  <si>
    <t>WE-WHIO-NWG5</t>
  </si>
  <si>
    <t>X003ZGTZOT</t>
  </si>
  <si>
    <t>B0CK4ZDQ88</t>
  </si>
  <si>
    <t>SZ-1XG4-574A</t>
  </si>
  <si>
    <t>X004A7P4Q5</t>
  </si>
  <si>
    <t>SP-RNL7-RM8L</t>
  </si>
  <si>
    <t>X0038RN57N</t>
  </si>
  <si>
    <t>Y0-LAF1-58VN</t>
  </si>
  <si>
    <t>X003D7PCXX</t>
  </si>
  <si>
    <t>B0BBNC3ZTG</t>
  </si>
  <si>
    <t>WC-H8H3-0UBO</t>
  </si>
  <si>
    <t>X003BVW0P9</t>
  </si>
  <si>
    <t>B0B7QRW7V2</t>
  </si>
  <si>
    <t>UY-XOUG-ZZV0</t>
  </si>
  <si>
    <t>X0037X77AJ</t>
  </si>
  <si>
    <t>WQ-L38M-P983-MFA</t>
  </si>
  <si>
    <t>X003XL702F</t>
  </si>
  <si>
    <t>TG-RUYL-7UYB</t>
  </si>
  <si>
    <t>X003YWSRG1</t>
  </si>
  <si>
    <t>XQ-YN6T-DZSQ</t>
  </si>
  <si>
    <t>X003Y2IUFT</t>
  </si>
  <si>
    <t>B0C36B6X2Z</t>
  </si>
  <si>
    <t>TZ-8006-DHZ4</t>
  </si>
  <si>
    <t>X0032QO8XF</t>
  </si>
  <si>
    <t>B09KHJT5Q8</t>
  </si>
  <si>
    <t>WM-YDCN-PUDZ</t>
  </si>
  <si>
    <t>X003Y4OM4F</t>
  </si>
  <si>
    <t>B091F87STF</t>
  </si>
  <si>
    <t>ZF-BQ5K-L895</t>
  </si>
  <si>
    <t>X00408SMQD</t>
  </si>
  <si>
    <t>B0CL7GY9MP</t>
  </si>
  <si>
    <t>U6-DXEA-ALOJ</t>
  </si>
  <si>
    <t>X004JA1Y0X</t>
  </si>
  <si>
    <t>VR-GM69-18AK</t>
  </si>
  <si>
    <t>X00374ON7D</t>
  </si>
  <si>
    <t>B09SKZ8SZ6</t>
  </si>
  <si>
    <t>YA-LHIP-A4SI</t>
  </si>
  <si>
    <t>X003BVW0JZ</t>
  </si>
  <si>
    <t>B0B7QBQ8J1</t>
  </si>
  <si>
    <t>UB-PJ6V-MBOR</t>
  </si>
  <si>
    <t>X003FLN7RF</t>
  </si>
  <si>
    <t>B0BJ7DMVWC</t>
  </si>
  <si>
    <t>UW-40JD-KGN5</t>
  </si>
  <si>
    <t>X0041MULAN</t>
  </si>
  <si>
    <t>B0CNP1PWM5</t>
  </si>
  <si>
    <t>UQ-B42B-TZHM</t>
  </si>
  <si>
    <t>X003YWTDFZ</t>
  </si>
  <si>
    <t>XE-AGYB-NIZK</t>
  </si>
  <si>
    <t>X0032QM9YZ</t>
  </si>
  <si>
    <t>B074FT1P8M</t>
  </si>
  <si>
    <t>TA-M5M8-ENX3</t>
  </si>
  <si>
    <t>X004A5EVVL</t>
  </si>
  <si>
    <t>U8-HIPY-SG82</t>
  </si>
  <si>
    <t>X003D7B255</t>
  </si>
  <si>
    <t>B0BBNH6TYB</t>
  </si>
  <si>
    <t>XY-V4LI-THI0</t>
  </si>
  <si>
    <t>X003FLN7R5</t>
  </si>
  <si>
    <t>B0BJ7BXYGX</t>
  </si>
  <si>
    <t>V2-U2ME-J37V</t>
  </si>
  <si>
    <t>X003ZECG97</t>
  </si>
  <si>
    <t>UT-GH5E-CSJI</t>
  </si>
  <si>
    <t>X003D79OHX</t>
  </si>
  <si>
    <t>B0BBN22JGT</t>
  </si>
  <si>
    <t>YP-KD00-K3EB</t>
  </si>
  <si>
    <t>X003C3AETF</t>
  </si>
  <si>
    <t>B0B846WSSW</t>
  </si>
  <si>
    <t>XQ-CTCE-6E45</t>
  </si>
  <si>
    <t>X003Q4YCVB</t>
  </si>
  <si>
    <t>VL-SABU-R7OY</t>
  </si>
  <si>
    <t>X0041C5YDR</t>
  </si>
  <si>
    <t>SF-XXQM-H2TT</t>
  </si>
  <si>
    <t>X003Y2IW0H</t>
  </si>
  <si>
    <t>B0C36L58QH</t>
  </si>
  <si>
    <t>VA-5ETZ-VKV3</t>
  </si>
  <si>
    <t>X004RBG42H</t>
  </si>
  <si>
    <t>UB-U8VP-NCU0</t>
  </si>
  <si>
    <t>X004R5Y3BH</t>
  </si>
  <si>
    <t>B0FH2XQY8R</t>
  </si>
  <si>
    <t>V6-D8Y3-NCY4</t>
  </si>
  <si>
    <t>X004P2P3DJ</t>
  </si>
  <si>
    <t>B0F9LMJXX4</t>
  </si>
  <si>
    <t>WC-CMEO-S2E6-FBA</t>
  </si>
  <si>
    <t>X003PQGZ97</t>
  </si>
  <si>
    <t>Y5-I10F-34AD</t>
  </si>
  <si>
    <t>X003UQSQGR</t>
  </si>
  <si>
    <t>UU-MPLO-7VRO</t>
  </si>
  <si>
    <t>X003BWAXW5</t>
  </si>
  <si>
    <t>B0B55NMLM9</t>
  </si>
  <si>
    <t>X2-LBOF-GIZS</t>
  </si>
  <si>
    <t>X004N2E4GD</t>
  </si>
  <si>
    <t>TL-EQF5-KCOR</t>
  </si>
  <si>
    <t>X003851XXX</t>
  </si>
  <si>
    <t>UB-PJ6V-MBOR5-MFA</t>
  </si>
  <si>
    <t>X003XLDS21</t>
  </si>
  <si>
    <t>V0-RDCW-2UVV-FBA</t>
  </si>
  <si>
    <t>X00381IRNV</t>
  </si>
  <si>
    <t>B09S14H2CQ</t>
  </si>
  <si>
    <t>VG-JORC-YLWY</t>
  </si>
  <si>
    <t>X0049GEKBH</t>
  </si>
  <si>
    <t>WE-CMSL-AU11</t>
  </si>
  <si>
    <t>X004A5GXMV</t>
  </si>
  <si>
    <t>VJ-Q1D7-H014</t>
  </si>
  <si>
    <t>X004P61KD7</t>
  </si>
  <si>
    <t>UD-MQIE-51T1</t>
  </si>
  <si>
    <t>X004EZOKFJ</t>
  </si>
  <si>
    <t>B0BLS6LQB7</t>
  </si>
  <si>
    <t>X1-OK48-I85N</t>
  </si>
  <si>
    <t>X003YZ4T47</t>
  </si>
  <si>
    <t>B0CJ9T1HNX</t>
  </si>
  <si>
    <t>UI-B0QJ-27HE</t>
  </si>
  <si>
    <t>X0041MUKAT</t>
  </si>
  <si>
    <t>YK-HM56-8I8S</t>
  </si>
  <si>
    <t>X00380C175</t>
  </si>
  <si>
    <t>B09XY1MCVQ</t>
  </si>
  <si>
    <t>XW-HD8L-ZZCX</t>
  </si>
  <si>
    <t>X003NT21X5</t>
  </si>
  <si>
    <t>B0BLRHC71C</t>
  </si>
  <si>
    <t>YD-HF5T-M3ND</t>
  </si>
  <si>
    <t>X0043Y1CBV</t>
  </si>
  <si>
    <t>B0CSXGCL4S</t>
  </si>
  <si>
    <t>YV-34DP-HD6P</t>
  </si>
  <si>
    <t>X004N0B20L</t>
  </si>
  <si>
    <t>TQ-JXK0-OGJQ</t>
  </si>
  <si>
    <t>X0031VFH2R</t>
  </si>
  <si>
    <t>B08W2JY88S</t>
  </si>
  <si>
    <t>X0-GL22-0HHZ-FBA</t>
  </si>
  <si>
    <t>X003642GVJ</t>
  </si>
  <si>
    <t>B09SKV8QXP</t>
  </si>
  <si>
    <t>SZ-KQOI-BMWS</t>
  </si>
  <si>
    <t>X0047P2NMD</t>
  </si>
  <si>
    <t>T3-YEW6-62CN</t>
  </si>
  <si>
    <t>X003D7F7YH</t>
  </si>
  <si>
    <t>B0BBN6RX61</t>
  </si>
  <si>
    <t>V5-PS46-2XIH</t>
  </si>
  <si>
    <t>X004QWZ0X1</t>
  </si>
  <si>
    <t>UA-IASG-NZ3B</t>
  </si>
  <si>
    <t>X003DOVH8Z</t>
  </si>
  <si>
    <t>B0BCQSL233</t>
  </si>
  <si>
    <t>X8-VQZ4-N59O</t>
  </si>
  <si>
    <t>X004UQ7M8J</t>
  </si>
  <si>
    <t>B0FSLXPQ8S</t>
  </si>
  <si>
    <t>YI-P3XV-O30H</t>
  </si>
  <si>
    <t>X003YYWETP</t>
  </si>
  <si>
    <t>B0CJ9SCXCF</t>
  </si>
  <si>
    <t>Y8-O6IZ-ZYXN</t>
  </si>
  <si>
    <t>X003XX8RPH</t>
  </si>
  <si>
    <t>TU-HZDK-J9A5</t>
  </si>
  <si>
    <t>X003YZCPA7</t>
  </si>
  <si>
    <t>UD-KGIE-8FKJ</t>
  </si>
  <si>
    <t>X003D7PD5P</t>
  </si>
  <si>
    <t>B0BBNB43G7</t>
  </si>
  <si>
    <t>VT-ETKT-VDWF</t>
  </si>
  <si>
    <t>X004G7J9PL</t>
  </si>
  <si>
    <t>B0DL3XKQ6F</t>
  </si>
  <si>
    <t>UQ-F6TA-82ZD</t>
  </si>
  <si>
    <t>X003BWAGWH</t>
  </si>
  <si>
    <t>B0B7QNBQH7</t>
  </si>
  <si>
    <t>UJ-53T2-6G6A</t>
  </si>
  <si>
    <t>X004DYRLEN</t>
  </si>
  <si>
    <t>SQ-MJHQ-92US</t>
  </si>
  <si>
    <t>X0043717CH</t>
  </si>
  <si>
    <t>TB-98IZ-LWFS</t>
  </si>
  <si>
    <t>X0031VICOR</t>
  </si>
  <si>
    <t>B08M9WZVM6</t>
  </si>
  <si>
    <t>UQ-HTGP-6AFC</t>
  </si>
  <si>
    <t>X004A59FMV</t>
  </si>
  <si>
    <t>YI-63FZ-152Q</t>
  </si>
  <si>
    <t>X00437DEFP</t>
  </si>
  <si>
    <t>W3-RDKC-CEQ5</t>
  </si>
  <si>
    <t>X004TCSFXF</t>
  </si>
  <si>
    <t>7898722573567</t>
  </si>
  <si>
    <t>KGAL35971</t>
  </si>
  <si>
    <t>MLB4097128912</t>
  </si>
  <si>
    <t>7898722574465</t>
  </si>
  <si>
    <t>OFZG83801</t>
  </si>
  <si>
    <t>7898722575325</t>
  </si>
  <si>
    <t>GJSZ76457</t>
  </si>
  <si>
    <t>MLB3336593417_177876037094</t>
  </si>
  <si>
    <t>7898722571440</t>
  </si>
  <si>
    <t>XECL75587</t>
  </si>
  <si>
    <t>7898969395304</t>
  </si>
  <si>
    <t>AXXP79450</t>
  </si>
  <si>
    <t>7898722574496</t>
  </si>
  <si>
    <t>HIZI39486</t>
  </si>
  <si>
    <t>7898969395373</t>
  </si>
  <si>
    <t>KEWO45761</t>
  </si>
  <si>
    <t>7898722572461</t>
  </si>
  <si>
    <t>OZEH88536</t>
  </si>
  <si>
    <t>7898722570740</t>
  </si>
  <si>
    <t>DFRI94630</t>
  </si>
  <si>
    <t>7898775290145</t>
  </si>
  <si>
    <t>UCUH74232</t>
  </si>
  <si>
    <t>MLB5315167146</t>
  </si>
  <si>
    <t>7898605603626</t>
  </si>
  <si>
    <t>MAMJ05831</t>
  </si>
  <si>
    <t>BEBK85689</t>
  </si>
  <si>
    <t>7898722574267</t>
  </si>
  <si>
    <t>SAST90209</t>
  </si>
  <si>
    <t>FGYN37347</t>
  </si>
  <si>
    <t>7898722572614</t>
  </si>
  <si>
    <t>UDBH11487</t>
  </si>
  <si>
    <t>7898969395267</t>
  </si>
  <si>
    <t>GDEQ79864</t>
  </si>
  <si>
    <t>7898722572706</t>
  </si>
  <si>
    <t>GGSW04558</t>
  </si>
  <si>
    <t>7898969395434</t>
  </si>
  <si>
    <t>FKQH01788</t>
  </si>
  <si>
    <t>7898722575066</t>
  </si>
  <si>
    <t>WTKL71120</t>
  </si>
  <si>
    <t>748252678904</t>
  </si>
  <si>
    <t>WVEA29202</t>
  </si>
  <si>
    <t>7898775290114</t>
  </si>
  <si>
    <t>LLZA79432</t>
  </si>
  <si>
    <t>7898722572072</t>
  </si>
  <si>
    <t>DQWD29097</t>
  </si>
  <si>
    <t>7898722573666</t>
  </si>
  <si>
    <t>NUFU37064</t>
  </si>
  <si>
    <t>7898722572966</t>
  </si>
  <si>
    <t>GPJA07827</t>
  </si>
  <si>
    <t>7898722574557</t>
  </si>
  <si>
    <t>AIPY22636</t>
  </si>
  <si>
    <t>7898722574304</t>
  </si>
  <si>
    <t>VXQW60239</t>
  </si>
  <si>
    <t>7898722573451</t>
  </si>
  <si>
    <t>XZWK14341</t>
  </si>
  <si>
    <t>7898722573604</t>
  </si>
  <si>
    <t>GGUN38113</t>
  </si>
  <si>
    <t>7898722575394</t>
  </si>
  <si>
    <t>PLOO81565</t>
  </si>
  <si>
    <t>MLB1920793468</t>
  </si>
  <si>
    <t>6902697985292</t>
  </si>
  <si>
    <t>TNYM29475</t>
  </si>
  <si>
    <t>7898722574588</t>
  </si>
  <si>
    <t>GOZI06323</t>
  </si>
  <si>
    <t>7898722574403</t>
  </si>
  <si>
    <t>OUFQ91349</t>
  </si>
  <si>
    <t>MLB4084091999_188234140407</t>
  </si>
  <si>
    <t>7899646301014</t>
  </si>
  <si>
    <t>VQED49173</t>
  </si>
  <si>
    <t>MLB2115063020</t>
  </si>
  <si>
    <t>610395424826</t>
  </si>
  <si>
    <t>GCYF50984</t>
  </si>
  <si>
    <t>7898722574595</t>
  </si>
  <si>
    <t>BSHX99685</t>
  </si>
  <si>
    <t>7898605601400</t>
  </si>
  <si>
    <t>PSQD51905</t>
  </si>
  <si>
    <t>7908552002189</t>
  </si>
  <si>
    <t>DBIQ43138</t>
  </si>
  <si>
    <t>GZIL38113</t>
  </si>
  <si>
    <t>MLB2652980928</t>
  </si>
  <si>
    <t>7898969395120</t>
  </si>
  <si>
    <t>HCOC48700</t>
  </si>
  <si>
    <t>7898722572577</t>
  </si>
  <si>
    <t>OGBH11635</t>
  </si>
  <si>
    <t>7898722574311</t>
  </si>
  <si>
    <t>BAWA60842</t>
  </si>
  <si>
    <t>MLB3658163122</t>
  </si>
  <si>
    <t>7898722573543</t>
  </si>
  <si>
    <t>AOJD38197</t>
  </si>
  <si>
    <t>7898722573642</t>
  </si>
  <si>
    <t>MWTP58893</t>
  </si>
  <si>
    <t>MLB3658216026</t>
  </si>
  <si>
    <t>7898722573536</t>
  </si>
  <si>
    <t>YWMP38317</t>
  </si>
  <si>
    <t>7898722574236</t>
  </si>
  <si>
    <t>OZSN54512</t>
  </si>
  <si>
    <t>7898722574076</t>
  </si>
  <si>
    <t>NMHL34020</t>
  </si>
  <si>
    <t>MLKIT_MLB3904594511_186004687415</t>
  </si>
  <si>
    <t>HSXJ38420</t>
  </si>
  <si>
    <t>MLB3877388633_185471389859</t>
  </si>
  <si>
    <t>PPPM25845</t>
  </si>
  <si>
    <t>7898722573307</t>
  </si>
  <si>
    <t>BBJE94742</t>
  </si>
  <si>
    <t>MLB4359758422_181405109959</t>
  </si>
  <si>
    <t>7898722574656</t>
  </si>
  <si>
    <t>TRZF22141</t>
  </si>
  <si>
    <t>MLB4597816890</t>
  </si>
  <si>
    <t>7908161402585</t>
  </si>
  <si>
    <t>YPDN43281</t>
  </si>
  <si>
    <t>MLB00033838</t>
  </si>
  <si>
    <t>7898969395137, 6921023400018</t>
  </si>
  <si>
    <t>RWVV50932</t>
  </si>
  <si>
    <t>7898722573598</t>
  </si>
  <si>
    <t>ZOUM39884</t>
  </si>
  <si>
    <t>7898722573321</t>
  </si>
  <si>
    <t>FJEJ93712</t>
  </si>
  <si>
    <t>7898722575073</t>
  </si>
  <si>
    <t>QHUV71033</t>
  </si>
  <si>
    <t>MLB4578198666</t>
  </si>
  <si>
    <t>7898605608515</t>
  </si>
  <si>
    <t>HLDH43748</t>
  </si>
  <si>
    <t>7908125206433</t>
  </si>
  <si>
    <t>GRQB77819</t>
  </si>
  <si>
    <t>MLB1992696203</t>
  </si>
  <si>
    <t>7898969395007</t>
  </si>
  <si>
    <t>DJRW17435</t>
  </si>
  <si>
    <t>7898722570757</t>
  </si>
  <si>
    <t>QDLM42900</t>
  </si>
  <si>
    <t>7898722574106</t>
  </si>
  <si>
    <t>WWQM54343</t>
  </si>
  <si>
    <t>HMWS86674</t>
  </si>
  <si>
    <t>7898722573055</t>
  </si>
  <si>
    <t>SQQL85419</t>
  </si>
  <si>
    <t>173564862379</t>
  </si>
  <si>
    <t>0730709034982</t>
  </si>
  <si>
    <t>DGHU29176</t>
  </si>
  <si>
    <t>7898722573574</t>
  </si>
  <si>
    <t>WUJF38099</t>
  </si>
  <si>
    <t>7908125208277</t>
  </si>
  <si>
    <t>SLSX03963</t>
  </si>
  <si>
    <t>7898969395328</t>
  </si>
  <si>
    <t>YLHK07929</t>
  </si>
  <si>
    <t>7898722574151</t>
  </si>
  <si>
    <t>QXGN90693</t>
  </si>
  <si>
    <t>7898722573529</t>
  </si>
  <si>
    <t>GIIC40126</t>
  </si>
  <si>
    <t>7898722572935</t>
  </si>
  <si>
    <t>WLTP89483</t>
  </si>
  <si>
    <t>7898722572607</t>
  </si>
  <si>
    <t>LJEA91472</t>
  </si>
  <si>
    <t>7898722570337</t>
  </si>
  <si>
    <t>PYEQ22156</t>
  </si>
  <si>
    <t>7898722572133</t>
  </si>
  <si>
    <t>RZIZ58341</t>
  </si>
  <si>
    <t>MLKIT_MLB2213104013</t>
  </si>
  <si>
    <t>UWBV84352</t>
  </si>
  <si>
    <t>7898722574526</t>
  </si>
  <si>
    <t>WIVH01956</t>
  </si>
  <si>
    <t>7898722573956</t>
  </si>
  <si>
    <t>JAAC39850</t>
  </si>
  <si>
    <t>MLB4408377654</t>
  </si>
  <si>
    <t>7899646300307</t>
  </si>
  <si>
    <t>KUXP60819</t>
  </si>
  <si>
    <t/>
  </si>
  <si>
    <t>7898775290084</t>
  </si>
  <si>
    <t>TZFH77107</t>
  </si>
  <si>
    <t>PSQD82463</t>
  </si>
  <si>
    <t>7908324702217</t>
  </si>
  <si>
    <t>YWME34390</t>
  </si>
  <si>
    <t>7908552006248</t>
  </si>
  <si>
    <t>IZQH43418</t>
  </si>
  <si>
    <t>MLB3199748704_183639251099</t>
  </si>
  <si>
    <t>7898722575103</t>
  </si>
  <si>
    <t>HLRM78769</t>
  </si>
  <si>
    <t>7898722574625</t>
  </si>
  <si>
    <t>QXEO06750</t>
  </si>
  <si>
    <t>7898722572928</t>
  </si>
  <si>
    <t>AIDZ07972</t>
  </si>
  <si>
    <t>7898722574908</t>
  </si>
  <si>
    <t>TMXD63505</t>
  </si>
  <si>
    <t>7898722572096</t>
  </si>
  <si>
    <t>RYIP53298</t>
  </si>
  <si>
    <t>NAJY76490</t>
  </si>
  <si>
    <t>7898722572713</t>
  </si>
  <si>
    <t>VXKI06967</t>
  </si>
  <si>
    <t>7898722574663</t>
  </si>
  <si>
    <t>DWFO24172</t>
  </si>
  <si>
    <t>7898722573062</t>
  </si>
  <si>
    <t>EUGB38580</t>
  </si>
  <si>
    <t>7908552006231</t>
  </si>
  <si>
    <t>UENE43206</t>
  </si>
  <si>
    <t>7898722575035</t>
  </si>
  <si>
    <t>XYEN71741</t>
  </si>
  <si>
    <t>7898722575332</t>
  </si>
  <si>
    <t>FLJN74981</t>
  </si>
  <si>
    <t>7898722574113</t>
  </si>
  <si>
    <t>IEZE53660</t>
  </si>
  <si>
    <t>MLB4613454978</t>
  </si>
  <si>
    <t>7908552000321</t>
  </si>
  <si>
    <t>VXQL44870</t>
  </si>
  <si>
    <t>7898722573635</t>
  </si>
  <si>
    <t>RBKF52530</t>
  </si>
  <si>
    <t>7898722570689</t>
  </si>
  <si>
    <t>MOKP51381</t>
  </si>
  <si>
    <t>MLB1571690643</t>
  </si>
  <si>
    <t>ERQZ18165</t>
  </si>
  <si>
    <t>MLB3249812433</t>
  </si>
  <si>
    <t>7898722572157</t>
  </si>
  <si>
    <t>MENI09390</t>
  </si>
  <si>
    <t>7898722574816</t>
  </si>
  <si>
    <t>FHUP05492</t>
  </si>
  <si>
    <t>83251446271</t>
  </si>
  <si>
    <t>4894836946931</t>
  </si>
  <si>
    <t>QKIW36993</t>
  </si>
  <si>
    <t>7898605603619</t>
  </si>
  <si>
    <t>CMYR34860</t>
  </si>
  <si>
    <t>7898722573659</t>
  </si>
  <si>
    <t>WORX36623</t>
  </si>
  <si>
    <t>7898969395786</t>
  </si>
  <si>
    <t>MNZH84671</t>
  </si>
  <si>
    <t>7898969395779</t>
  </si>
  <si>
    <t>PNZZ86769</t>
  </si>
  <si>
    <t>7898775290053</t>
  </si>
  <si>
    <t>HJVB71424</t>
  </si>
  <si>
    <t>FXXK08950</t>
  </si>
  <si>
    <t>7898722574601</t>
  </si>
  <si>
    <t>PELR05981</t>
  </si>
  <si>
    <t>7908125206532</t>
  </si>
  <si>
    <t>RNZC65898</t>
  </si>
  <si>
    <t>7898722574748</t>
  </si>
  <si>
    <t>CYJB11089</t>
  </si>
  <si>
    <t>MLKIT_MLB1767595706</t>
  </si>
  <si>
    <t>SOOD37525</t>
  </si>
  <si>
    <t>NFUP63034</t>
  </si>
  <si>
    <t>7908125206525</t>
  </si>
  <si>
    <t>YHYW78210</t>
  </si>
  <si>
    <t>7898722574120</t>
  </si>
  <si>
    <t>JXPR55033</t>
  </si>
  <si>
    <t>7898722574724</t>
  </si>
  <si>
    <t>TXMV37208</t>
  </si>
  <si>
    <t>7908125208888</t>
  </si>
  <si>
    <t>UZYH04214</t>
  </si>
  <si>
    <t>7898722572690</t>
  </si>
  <si>
    <t>WUKX56262</t>
  </si>
  <si>
    <t>7898722573611</t>
  </si>
  <si>
    <t>ZHFP59062</t>
  </si>
  <si>
    <t>7898722574243</t>
  </si>
  <si>
    <t>RCZB53440</t>
  </si>
  <si>
    <t>MLB3969444773_186862910455</t>
  </si>
  <si>
    <t>7898757180372</t>
  </si>
  <si>
    <t>APOA81786</t>
  </si>
  <si>
    <t>7898722570238</t>
  </si>
  <si>
    <t>VPMN14244</t>
  </si>
  <si>
    <t>7898722572140</t>
  </si>
  <si>
    <t>EYJM10057</t>
  </si>
  <si>
    <t>7898969395380</t>
  </si>
  <si>
    <t>LYCS89567</t>
  </si>
  <si>
    <t>7898722574182</t>
  </si>
  <si>
    <t>PLFF54596</t>
  </si>
  <si>
    <t>7898722570344</t>
  </si>
  <si>
    <t>WBPG23794</t>
  </si>
  <si>
    <t>7898722573178</t>
  </si>
  <si>
    <t>BKRX92681</t>
  </si>
  <si>
    <t>7908552006484</t>
  </si>
  <si>
    <t>VPRN43117</t>
  </si>
  <si>
    <t>7898722574649</t>
  </si>
  <si>
    <t>XHKF22141</t>
  </si>
  <si>
    <t>7898722572874</t>
  </si>
  <si>
    <t>KGJR39486</t>
  </si>
  <si>
    <t>7898722575004</t>
  </si>
  <si>
    <t>GLJT66267</t>
  </si>
  <si>
    <t>7898722573338</t>
  </si>
  <si>
    <t>KMKB95665</t>
  </si>
  <si>
    <t>7898722574335</t>
  </si>
  <si>
    <t>SHIU66214</t>
  </si>
  <si>
    <t>7898969395311</t>
  </si>
  <si>
    <t>FJHR80699</t>
  </si>
  <si>
    <t>7898969395755</t>
  </si>
  <si>
    <t>JASN84415</t>
  </si>
  <si>
    <t>OOWC31950</t>
  </si>
  <si>
    <t>7898722572850</t>
  </si>
  <si>
    <t>KXIO90693</t>
  </si>
  <si>
    <t>7898969395793</t>
  </si>
  <si>
    <t>GOYP00608</t>
  </si>
  <si>
    <t>7898775290046</t>
  </si>
  <si>
    <t>YIZC70338</t>
  </si>
  <si>
    <t>7898722573130</t>
  </si>
  <si>
    <t>SHWN95413</t>
  </si>
  <si>
    <t>7898722575417</t>
  </si>
  <si>
    <t>HQNA82307</t>
  </si>
  <si>
    <t>MLKIT_MLB3893099099</t>
  </si>
  <si>
    <t>IFHZ31643</t>
  </si>
  <si>
    <t>7898722572812</t>
  </si>
  <si>
    <t>KORB44929</t>
  </si>
  <si>
    <t>7908125208772</t>
  </si>
  <si>
    <t>SBZO98717</t>
  </si>
  <si>
    <t>7898722573499</t>
  </si>
  <si>
    <t>ZLLG46302</t>
  </si>
  <si>
    <t>MLKIT_MLB3341866185</t>
  </si>
  <si>
    <t>HUYD57751</t>
  </si>
  <si>
    <t>7898722573628</t>
  </si>
  <si>
    <t>GGNJ51980</t>
  </si>
  <si>
    <t>7898757180389</t>
  </si>
  <si>
    <t>KSWF80681</t>
  </si>
  <si>
    <t>MLB3750018161_180776839240</t>
  </si>
  <si>
    <t>7898722575028</t>
  </si>
  <si>
    <t>PRAS70607</t>
  </si>
  <si>
    <t>7898722573161</t>
  </si>
  <si>
    <t>UURA13922</t>
  </si>
  <si>
    <t>MLB1858466906</t>
  </si>
  <si>
    <t>TWTR29343</t>
  </si>
  <si>
    <t>7898722574250</t>
  </si>
  <si>
    <t>SZUI54755</t>
  </si>
  <si>
    <t>7898722570733</t>
  </si>
  <si>
    <t>QDIG42755</t>
  </si>
  <si>
    <t>7898722574083, 6988188700292</t>
  </si>
  <si>
    <t>KQRY60596</t>
  </si>
  <si>
    <t>7898969395298</t>
  </si>
  <si>
    <t>YUZF84072</t>
  </si>
  <si>
    <t>7898722574199</t>
  </si>
  <si>
    <t>TLVJ54021</t>
  </si>
  <si>
    <t>ZMJU92725</t>
  </si>
  <si>
    <t>MLB3758135624_178831141467</t>
  </si>
  <si>
    <t>7898722574014</t>
  </si>
  <si>
    <t>BRNG65748</t>
  </si>
  <si>
    <t>YXHP52388</t>
  </si>
  <si>
    <t>MLB5414515010_188222660999</t>
  </si>
  <si>
    <t>7899646301472</t>
  </si>
  <si>
    <t>BAJQ49881</t>
  </si>
  <si>
    <t>MLB5332860704_187352649699</t>
  </si>
  <si>
    <t>7898757180211</t>
  </si>
  <si>
    <t>HROT10625</t>
  </si>
  <si>
    <t>MLB2910309402</t>
  </si>
  <si>
    <t>7898722572119</t>
  </si>
  <si>
    <t>MKYV52970</t>
  </si>
  <si>
    <t>7908125204552</t>
  </si>
  <si>
    <t>HAQM22276</t>
  </si>
  <si>
    <t>MLB4143262323_184470453192</t>
  </si>
  <si>
    <t>7899646319262</t>
  </si>
  <si>
    <t>AOST86309</t>
  </si>
  <si>
    <t>MLB2166323728</t>
  </si>
  <si>
    <t>7898969395205</t>
  </si>
  <si>
    <t>CIRQ91924</t>
  </si>
  <si>
    <t>TBDE19115</t>
  </si>
  <si>
    <t>MLB192609</t>
  </si>
  <si>
    <t>6921023400018</t>
  </si>
  <si>
    <t>IWZD97418</t>
  </si>
  <si>
    <t>MLB3222744049</t>
  </si>
  <si>
    <t>NDVE06157</t>
  </si>
  <si>
    <t>7898722570320</t>
  </si>
  <si>
    <t>QYYQ23964</t>
  </si>
  <si>
    <t>MLB4366917618</t>
  </si>
  <si>
    <t>7898722575295</t>
  </si>
  <si>
    <t>OZLI08823</t>
  </si>
  <si>
    <t>HQGD00903</t>
  </si>
  <si>
    <t>MLB3777262171_181046000200</t>
  </si>
  <si>
    <t>7898722575134</t>
  </si>
  <si>
    <t>SBAW78062</t>
  </si>
  <si>
    <t>7898722574373</t>
  </si>
  <si>
    <t>FMVG78846</t>
  </si>
  <si>
    <t>7898722574090</t>
  </si>
  <si>
    <t>VLMH59977</t>
  </si>
  <si>
    <t>MLB3877461265_181921743252</t>
  </si>
  <si>
    <t>7898757180297</t>
  </si>
  <si>
    <t>EZPA28587</t>
  </si>
  <si>
    <t>7898775290138</t>
  </si>
  <si>
    <t>QXNK20480</t>
  </si>
  <si>
    <t>7898775290077</t>
  </si>
  <si>
    <t>RCUM70081</t>
  </si>
  <si>
    <t>7898722570382</t>
  </si>
  <si>
    <t>ZRTG93847</t>
  </si>
  <si>
    <t>7898722572829</t>
  </si>
  <si>
    <t>EIWT07986</t>
  </si>
  <si>
    <t>7898722573963</t>
  </si>
  <si>
    <t>UWOL37637</t>
  </si>
  <si>
    <t>MLB3527035049</t>
  </si>
  <si>
    <t>7898722574502</t>
  </si>
  <si>
    <t>JIFQ25734</t>
  </si>
  <si>
    <t>798722575301</t>
  </si>
  <si>
    <t>TWUD68779</t>
  </si>
  <si>
    <t>VUDY36675</t>
  </si>
  <si>
    <t>7898757180303, 7898757180297</t>
  </si>
  <si>
    <t>ZDPH25821</t>
  </si>
  <si>
    <t>MLKIT_MLB3018568072</t>
  </si>
  <si>
    <t>RZGE50282</t>
  </si>
  <si>
    <t>7898722575127</t>
  </si>
  <si>
    <t>PZJI78321</t>
  </si>
  <si>
    <t>SQTK47878</t>
  </si>
  <si>
    <t>7898722574229</t>
  </si>
  <si>
    <t>OAQT89579</t>
  </si>
  <si>
    <t>XTLK94695</t>
  </si>
  <si>
    <t>7898722575363</t>
  </si>
  <si>
    <t>RUPO81857</t>
  </si>
  <si>
    <t>89450183660</t>
  </si>
  <si>
    <t>0779324864079, 7898969395021</t>
  </si>
  <si>
    <t>TIOX06922</t>
  </si>
  <si>
    <t>FDDB37368</t>
  </si>
  <si>
    <t>YLHK38145</t>
  </si>
  <si>
    <t>7898722572539</t>
  </si>
  <si>
    <t>YEQR11418</t>
  </si>
  <si>
    <t>GXEV51750</t>
  </si>
  <si>
    <t>STVY38236</t>
  </si>
  <si>
    <t>7898722574397</t>
  </si>
  <si>
    <t>QUZD81195</t>
  </si>
  <si>
    <t>7898722573147</t>
  </si>
  <si>
    <t>QORL13797</t>
  </si>
  <si>
    <t>MLB4143187823_184470545666</t>
  </si>
  <si>
    <t>7908324702682</t>
  </si>
  <si>
    <t>PTFZ86748</t>
  </si>
  <si>
    <t>7898722574274</t>
  </si>
  <si>
    <t>WODX91591</t>
  </si>
  <si>
    <t>82030882183</t>
  </si>
  <si>
    <t>194031471585</t>
  </si>
  <si>
    <t>RPWP17351</t>
  </si>
  <si>
    <t>KGZZ58665</t>
  </si>
  <si>
    <t>7898722574137</t>
  </si>
  <si>
    <t>DCOG89742</t>
  </si>
  <si>
    <t>7898775290091</t>
  </si>
  <si>
    <t>VFAL83770</t>
  </si>
  <si>
    <t>7898722572836</t>
  </si>
  <si>
    <t>STVT87168</t>
  </si>
  <si>
    <t>MLB5211402358</t>
  </si>
  <si>
    <t>7898605601394</t>
  </si>
  <si>
    <t>AUFR51491</t>
  </si>
  <si>
    <t>7898722573581</t>
  </si>
  <si>
    <t>XKYG37277</t>
  </si>
  <si>
    <t>7898969395243</t>
  </si>
  <si>
    <t>VLAM84905</t>
  </si>
  <si>
    <t>IXXY50899</t>
  </si>
  <si>
    <t>7898722574205</t>
  </si>
  <si>
    <t>EGFS88536</t>
  </si>
  <si>
    <t>7898722573314</t>
  </si>
  <si>
    <t>EVHU76474</t>
  </si>
  <si>
    <t>MLKIT_MLB4143162185_189325604177</t>
  </si>
  <si>
    <t>7908324702316, 7908324702682</t>
  </si>
  <si>
    <t>PLOK85063</t>
  </si>
  <si>
    <t>7898722573932</t>
  </si>
  <si>
    <t>RVIE37368</t>
  </si>
  <si>
    <t>7898722570696</t>
  </si>
  <si>
    <t>ULDH43140</t>
  </si>
  <si>
    <t>7898722572720</t>
  </si>
  <si>
    <t>CYWD88995</t>
  </si>
  <si>
    <t>RJRU75254</t>
  </si>
  <si>
    <t>7898969395250</t>
  </si>
  <si>
    <t>LESW84778</t>
  </si>
  <si>
    <t>CP-KIT-8-PLUGS-METAL-XLRM-XLR</t>
  </si>
  <si>
    <t>7899646301434</t>
  </si>
  <si>
    <t>QADS48264</t>
  </si>
  <si>
    <t>7898722574175</t>
  </si>
  <si>
    <t>ORVL53472</t>
  </si>
  <si>
    <t>7898722574328</t>
  </si>
  <si>
    <t>WOCR70483</t>
  </si>
  <si>
    <t>7898722573468</t>
  </si>
  <si>
    <t>ZVZD38892</t>
  </si>
  <si>
    <t>7898722573802</t>
  </si>
  <si>
    <t>KHZJ53042</t>
  </si>
  <si>
    <t>CCFJ96771</t>
  </si>
  <si>
    <t>7898722574427</t>
  </si>
  <si>
    <t>PAGC80067</t>
  </si>
  <si>
    <t>ZTHJ91878</t>
  </si>
  <si>
    <t>MLB3969420725_186862788023</t>
  </si>
  <si>
    <t>7898757180402</t>
  </si>
  <si>
    <t>LAYL81260</t>
  </si>
  <si>
    <t>7898722575387</t>
  </si>
  <si>
    <t>LGSE82444</t>
  </si>
  <si>
    <t>MLB3394031023</t>
  </si>
  <si>
    <t>7898722574359</t>
  </si>
  <si>
    <t>GOFL66486</t>
  </si>
  <si>
    <t>7898722575400</t>
  </si>
  <si>
    <t>SGRF81583</t>
  </si>
  <si>
    <t>7898722574793</t>
  </si>
  <si>
    <t>GRZE60698</t>
  </si>
  <si>
    <t>MLB2213097690</t>
  </si>
  <si>
    <t>INEV86268</t>
  </si>
  <si>
    <t>7898722575189</t>
  </si>
  <si>
    <t>HVPL09020</t>
  </si>
  <si>
    <t>7898722574533</t>
  </si>
  <si>
    <t>SWHO97494</t>
  </si>
  <si>
    <t>7898722574038</t>
  </si>
  <si>
    <t>KQOY65867</t>
  </si>
  <si>
    <t>7898722572744</t>
  </si>
  <si>
    <t>AGXO87357</t>
  </si>
  <si>
    <t>MLB3199678864_183640939455</t>
  </si>
  <si>
    <t>7898722575097</t>
  </si>
  <si>
    <t>PRJJ77679</t>
  </si>
  <si>
    <t>7908161404961</t>
  </si>
  <si>
    <t>QGZG71495</t>
  </si>
  <si>
    <t>MLB3758060928_178831893221</t>
  </si>
  <si>
    <t>7898722574052</t>
  </si>
  <si>
    <t>GNJM60218</t>
  </si>
  <si>
    <t>PLOO03701</t>
  </si>
  <si>
    <t>MLB3233633951</t>
  </si>
  <si>
    <t>7898722573000</t>
  </si>
  <si>
    <t>VPWP08016</t>
  </si>
  <si>
    <t>QSKM27099</t>
  </si>
  <si>
    <t>7908552006521</t>
  </si>
  <si>
    <t>VJTK43223</t>
  </si>
  <si>
    <t>7898722574380</t>
  </si>
  <si>
    <t>PFRK79466</t>
  </si>
  <si>
    <t>7898722570801</t>
  </si>
  <si>
    <t>LXQV09008</t>
  </si>
  <si>
    <t>7898722574144</t>
  </si>
  <si>
    <t>OQXC89431</t>
  </si>
  <si>
    <t>7898722573017</t>
  </si>
  <si>
    <t>BAWA08276</t>
  </si>
  <si>
    <t>7898722575356</t>
  </si>
  <si>
    <t>GQRO75375</t>
  </si>
  <si>
    <t>7898969395236</t>
  </si>
  <si>
    <t>BNCB79497</t>
  </si>
  <si>
    <t>7898969395403</t>
  </si>
  <si>
    <t>ZHLH84807</t>
  </si>
  <si>
    <t>MLB1989081622</t>
  </si>
  <si>
    <t>7898722572065</t>
  </si>
  <si>
    <t>RPIM22834</t>
  </si>
  <si>
    <t>7898722575349</t>
  </si>
  <si>
    <t>EJNA77097</t>
  </si>
  <si>
    <t>7898722572737</t>
  </si>
  <si>
    <t>WKQI07739</t>
  </si>
  <si>
    <t>MLB4965115678</t>
  </si>
  <si>
    <t>7908125208871</t>
  </si>
  <si>
    <t>ZOHW87613</t>
  </si>
  <si>
    <t>7898722573819</t>
  </si>
  <si>
    <t>SYAH73785</t>
  </si>
  <si>
    <t>MLB3795630137</t>
  </si>
  <si>
    <t>7897724413031</t>
  </si>
  <si>
    <t>QXZX82018</t>
  </si>
  <si>
    <t>7908125212274</t>
  </si>
  <si>
    <t>SBVQ13375</t>
  </si>
  <si>
    <t>7898722572980</t>
  </si>
  <si>
    <t>RWWO90330</t>
  </si>
  <si>
    <t>7898722572959</t>
  </si>
  <si>
    <t>BUGA10267</t>
  </si>
  <si>
    <t>7898722573475</t>
  </si>
  <si>
    <t>RBKF38113</t>
  </si>
  <si>
    <t>7898722572584</t>
  </si>
  <si>
    <t>GLPU91589</t>
  </si>
  <si>
    <t>7898722574168</t>
  </si>
  <si>
    <t>LQOB91159</t>
  </si>
  <si>
    <t>7898722572089</t>
  </si>
  <si>
    <t>RYEA61096</t>
  </si>
  <si>
    <t>MLB3891026439</t>
  </si>
  <si>
    <t>7898757180143</t>
  </si>
  <si>
    <t>VGNT29130</t>
  </si>
  <si>
    <t>MLB4359758422_181858067253</t>
  </si>
  <si>
    <t>7898722574694</t>
  </si>
  <si>
    <t>HYRK22978</t>
  </si>
  <si>
    <t>7898722574021</t>
  </si>
  <si>
    <t>ZSSS64230</t>
  </si>
  <si>
    <t>7898722575370</t>
  </si>
  <si>
    <t>RKQY82104</t>
  </si>
  <si>
    <t>TSJN39383</t>
  </si>
  <si>
    <t>7898722575042</t>
  </si>
  <si>
    <t>AAWZ71964</t>
  </si>
  <si>
    <t>JHLX06946</t>
  </si>
  <si>
    <t>7898722572478</t>
  </si>
  <si>
    <t>OPFB89496</t>
  </si>
  <si>
    <t>7898722574731</t>
  </si>
  <si>
    <t>AMRM43062</t>
  </si>
  <si>
    <t>7898566204191</t>
  </si>
  <si>
    <t>CBMK70431</t>
  </si>
  <si>
    <t>7898722574670</t>
  </si>
  <si>
    <t>ZQJA23964</t>
  </si>
  <si>
    <t>7899646315479</t>
  </si>
  <si>
    <t>DTXF56338</t>
  </si>
  <si>
    <t>THCX84685</t>
  </si>
  <si>
    <t>7898722575011</t>
  </si>
  <si>
    <t>RGDY27340</t>
  </si>
  <si>
    <t>OWAI28368</t>
  </si>
  <si>
    <t>7898722572942</t>
  </si>
  <si>
    <t>PSGE10562</t>
  </si>
  <si>
    <t>7898722572515</t>
  </si>
  <si>
    <t>NWDU11769</t>
  </si>
  <si>
    <t>7898722574618</t>
  </si>
  <si>
    <t>UMLY06556</t>
  </si>
  <si>
    <t>7898722574632</t>
  </si>
  <si>
    <t>JSPJ21180</t>
  </si>
  <si>
    <t>7898722574410</t>
  </si>
  <si>
    <t>VEZJ79770</t>
  </si>
  <si>
    <t>7898757180556, 7898757180563</t>
  </si>
  <si>
    <t>UGAU77944</t>
  </si>
  <si>
    <t>7908125210584</t>
  </si>
  <si>
    <t>ZNFP23154</t>
  </si>
  <si>
    <t>7898722572041</t>
  </si>
  <si>
    <t>KCPX16944</t>
  </si>
  <si>
    <t>7898722572621</t>
  </si>
  <si>
    <t>GBDR12215</t>
  </si>
  <si>
    <t>MLB5279595358_182846609132</t>
  </si>
  <si>
    <t>7898757180365</t>
  </si>
  <si>
    <t>OIVZ81078</t>
  </si>
  <si>
    <t>MLB4118289055_188871079537</t>
  </si>
  <si>
    <t>7898566204207</t>
  </si>
  <si>
    <t>KMKF70215</t>
  </si>
  <si>
    <t>QXCQ72618</t>
  </si>
  <si>
    <t>WASY98148</t>
  </si>
  <si>
    <t>7898722572591</t>
  </si>
  <si>
    <t>TZQK11247</t>
  </si>
  <si>
    <t>AVOX28470</t>
  </si>
  <si>
    <t>7898722572126</t>
  </si>
  <si>
    <t>UKGW56289</t>
  </si>
  <si>
    <t>UKMK35842</t>
  </si>
  <si>
    <t>7898722573154</t>
  </si>
  <si>
    <t>VIOE14048</t>
  </si>
  <si>
    <t>CaboTS2m</t>
  </si>
  <si>
    <t>7898969395427</t>
  </si>
  <si>
    <t>VWZK84174</t>
  </si>
  <si>
    <t>7898722575080</t>
  </si>
  <si>
    <t>EVYK04233</t>
  </si>
  <si>
    <t>MLB3199679270_176602537875</t>
  </si>
  <si>
    <t>7898722572492</t>
  </si>
  <si>
    <t>VVTG11912</t>
  </si>
  <si>
    <t>7898722575059</t>
  </si>
  <si>
    <t>NTOD70902</t>
  </si>
  <si>
    <t>7898969395397</t>
  </si>
  <si>
    <t>YIWE80862</t>
  </si>
  <si>
    <t>7898722575271</t>
  </si>
  <si>
    <t>QQIB43062</t>
  </si>
  <si>
    <t>7898722574212</t>
  </si>
  <si>
    <t>OZAK89483</t>
  </si>
  <si>
    <t>7898722574762</t>
  </si>
  <si>
    <t>GNUK29124</t>
  </si>
  <si>
    <t>7898722573826</t>
  </si>
  <si>
    <t>WYGR09582</t>
  </si>
  <si>
    <t>MRGQ51692</t>
  </si>
  <si>
    <t>7898722574717</t>
  </si>
  <si>
    <t>HDGP34576</t>
  </si>
  <si>
    <t>DSHR08063</t>
  </si>
  <si>
    <t>7898722573482</t>
  </si>
  <si>
    <t>QHGI46974</t>
  </si>
  <si>
    <t>7898722572911</t>
  </si>
  <si>
    <t>YIOI87446</t>
  </si>
  <si>
    <t>MLB3658182516</t>
  </si>
  <si>
    <t>7898722573512</t>
  </si>
  <si>
    <t>RRIL37399</t>
  </si>
  <si>
    <t>7908125208765</t>
  </si>
  <si>
    <t>RUWE88897</t>
  </si>
  <si>
    <t>VOQJ80870</t>
  </si>
  <si>
    <t>7898722575110</t>
  </si>
  <si>
    <t>BPLD76636</t>
  </si>
  <si>
    <t>7898722573970</t>
  </si>
  <si>
    <t>GDYV37436</t>
  </si>
  <si>
    <t>MLB2910264444</t>
  </si>
  <si>
    <t>7898722572102</t>
  </si>
  <si>
    <t>TJUH52700</t>
  </si>
  <si>
    <t>7898969395762</t>
  </si>
  <si>
    <t>KZHN28093</t>
  </si>
  <si>
    <t>7898722574342</t>
  </si>
  <si>
    <t>EPDC59879</t>
  </si>
  <si>
    <t>OJMY86062</t>
  </si>
  <si>
    <t>7898722572867</t>
  </si>
  <si>
    <t>LXHP21339</t>
  </si>
  <si>
    <t>KWTA58114</t>
  </si>
  <si>
    <t>7898722573079</t>
  </si>
  <si>
    <t>DNTF37119</t>
  </si>
  <si>
    <t>PLYX14302</t>
  </si>
  <si>
    <t>QART89317</t>
  </si>
  <si>
    <t>MLB3877473599_185471779733</t>
  </si>
  <si>
    <t>7898757180303</t>
  </si>
  <si>
    <t>SZBE37967</t>
  </si>
  <si>
    <t>7898969395236, 7898969395281</t>
  </si>
  <si>
    <t>ASAE86776</t>
  </si>
  <si>
    <t>MLB2957441951_175789809054</t>
  </si>
  <si>
    <t>7898722572003</t>
  </si>
  <si>
    <t>IFAJ58789</t>
  </si>
  <si>
    <t>MLB2957441951_175789809056</t>
  </si>
  <si>
    <t>7898722571990</t>
  </si>
  <si>
    <t>XROD55827</t>
  </si>
  <si>
    <t>MLB4310180942_181143939237</t>
  </si>
  <si>
    <t>7898722574571</t>
  </si>
  <si>
    <t>DNTO68115</t>
  </si>
  <si>
    <t>MLB3900394988_187878953705</t>
  </si>
  <si>
    <t>7898722571358</t>
  </si>
  <si>
    <t>QQOR43516</t>
  </si>
  <si>
    <t>MLB5039276462_184647234009</t>
  </si>
  <si>
    <t>7898722575202</t>
  </si>
  <si>
    <t>XKLV98097</t>
  </si>
  <si>
    <t>MLB3362237179_178831579983</t>
  </si>
  <si>
    <t>7898722574007</t>
  </si>
  <si>
    <t>WVZA64398</t>
  </si>
  <si>
    <t>MLB3199679270_176602537878</t>
  </si>
  <si>
    <t>7898722572560</t>
  </si>
  <si>
    <t>BXUC91163</t>
  </si>
  <si>
    <t>7898722570719</t>
  </si>
  <si>
    <t>XWQS17253</t>
  </si>
  <si>
    <t>95522255974</t>
  </si>
  <si>
    <t>7898722570702</t>
  </si>
  <si>
    <t>EPJU17540</t>
  </si>
  <si>
    <t>MLB3326820829_180283003823</t>
  </si>
  <si>
    <t>7898722573680</t>
  </si>
  <si>
    <t>HMUN87970</t>
  </si>
  <si>
    <t>OZLA97397</t>
  </si>
  <si>
    <t>HRME91331</t>
  </si>
  <si>
    <t>WBDR35423</t>
  </si>
  <si>
    <t>MLB3199679270_176602537877</t>
  </si>
  <si>
    <t>7898722572546</t>
  </si>
  <si>
    <t>JAZN10911</t>
  </si>
  <si>
    <t>MLB3900394988_179439214893</t>
  </si>
  <si>
    <t>PMWR69836</t>
  </si>
  <si>
    <t>7898722574441</t>
  </si>
  <si>
    <t>BQVC78252</t>
  </si>
  <si>
    <t>7898722571426</t>
  </si>
  <si>
    <t>UMKB40254</t>
  </si>
  <si>
    <t>MLB3199679270_176602537876</t>
  </si>
  <si>
    <t>7898722572553</t>
  </si>
  <si>
    <t>CSGT11642</t>
  </si>
  <si>
    <t>MLB5039276462_184647234005</t>
  </si>
  <si>
    <t>7898722574786</t>
  </si>
  <si>
    <t>BWRX01987</t>
  </si>
  <si>
    <t>MLB3326820829_180283003825</t>
  </si>
  <si>
    <t>7898722573697</t>
  </si>
  <si>
    <t>YTDX86193</t>
  </si>
  <si>
    <t>MLB3326820829_180283003821</t>
  </si>
  <si>
    <t>7898722573673</t>
  </si>
  <si>
    <t>YHFR87168</t>
  </si>
  <si>
    <t>7898722574434</t>
  </si>
  <si>
    <t>KRLF80430</t>
  </si>
  <si>
    <t>7898722574458</t>
  </si>
  <si>
    <t>XHOC78949</t>
  </si>
  <si>
    <t>MLB2957318996_175789802623</t>
  </si>
  <si>
    <t>7898722571938</t>
  </si>
  <si>
    <t>ZGOW57324</t>
  </si>
  <si>
    <t>MLB2957318996_175789802625</t>
  </si>
  <si>
    <t>7898722571952</t>
  </si>
  <si>
    <t>QWMD56774</t>
  </si>
  <si>
    <t>MLB3758060928_178831893225</t>
  </si>
  <si>
    <t>ARDK60916</t>
  </si>
  <si>
    <t>MLB4310180942_181144634229</t>
  </si>
  <si>
    <t>7898722574564</t>
  </si>
  <si>
    <t>MQEW67696</t>
  </si>
  <si>
    <t>MLB3336593417_177876037088</t>
  </si>
  <si>
    <t>PYRN38465</t>
  </si>
  <si>
    <t>MLB3900394988_179439214895</t>
  </si>
  <si>
    <t>7898722571242</t>
  </si>
  <si>
    <t>LQOB70533</t>
  </si>
  <si>
    <t>MLB2957441951_175789809055</t>
  </si>
  <si>
    <t>7898722572010</t>
  </si>
  <si>
    <t>WNOT57039</t>
  </si>
  <si>
    <t>MLB2957318996_175789802624</t>
  </si>
  <si>
    <t>7898722571945</t>
  </si>
  <si>
    <t>AJUW57330</t>
  </si>
  <si>
    <t>MLB3362237179_178831579985</t>
  </si>
  <si>
    <t>WODX66331</t>
  </si>
  <si>
    <t>MLB3758060928_178831893223</t>
  </si>
  <si>
    <t>7898722574069</t>
  </si>
  <si>
    <t>DCOG60315</t>
  </si>
  <si>
    <t>MLB5039276462_184647234007</t>
  </si>
  <si>
    <t>7898722574779</t>
  </si>
  <si>
    <t>KLER95581</t>
  </si>
  <si>
    <t>7898722574755</t>
  </si>
  <si>
    <t>TACW28745</t>
  </si>
  <si>
    <t>MLB3362237179_178831579981</t>
  </si>
  <si>
    <t>7898722573994</t>
  </si>
  <si>
    <t>OUFQ66267</t>
  </si>
  <si>
    <t>MLB3900394988_179439214889</t>
  </si>
  <si>
    <t>7898722571167</t>
  </si>
  <si>
    <t>QNFD70243</t>
  </si>
  <si>
    <t>PLG-103</t>
  </si>
  <si>
    <t>MLB5287886834</t>
  </si>
  <si>
    <t>PLG-103 Kit 8</t>
  </si>
  <si>
    <t>90 graus XLR Mxt</t>
  </si>
  <si>
    <t>872cc</t>
  </si>
  <si>
    <t>1L-JEZ2-QBHN</t>
  </si>
  <si>
    <t>X004XM93PP</t>
  </si>
  <si>
    <t>B0BLRKWDKM</t>
  </si>
  <si>
    <t>8O-JOXQ-IPYK</t>
  </si>
  <si>
    <t>X004Y4E7YJ</t>
  </si>
  <si>
    <t>1R-QTGE-PMZV</t>
  </si>
  <si>
    <t>X004XG7DZ3</t>
  </si>
  <si>
    <t>AZ-WSX2-HXXB</t>
  </si>
  <si>
    <t>X004YIPK2D</t>
  </si>
  <si>
    <t>CX-FUOC-HBXE</t>
  </si>
  <si>
    <t>X004XM93PF</t>
  </si>
  <si>
    <t>B0BLRQXYF7</t>
  </si>
  <si>
    <t>GP-IQFQ-6EOD</t>
  </si>
  <si>
    <t>X004XG7U4H</t>
  </si>
  <si>
    <t>YW-2IF1-IM87</t>
  </si>
  <si>
    <t>X004XG7IFX</t>
  </si>
  <si>
    <t>UR-MQ52-Z1FF</t>
  </si>
  <si>
    <t>X004XGBBTR</t>
  </si>
  <si>
    <t>WK-625Q-FPKX</t>
  </si>
  <si>
    <t>X004XBTXFB</t>
  </si>
  <si>
    <t>WG-UTKU-OZ8H</t>
  </si>
  <si>
    <t>X004XMJEW7</t>
  </si>
  <si>
    <t>B0BLRWFCZN</t>
  </si>
  <si>
    <t>VG-1A5J-7CMK</t>
  </si>
  <si>
    <t>X004XE4EMP</t>
  </si>
  <si>
    <t>7898722571433, 6988188700292</t>
  </si>
  <si>
    <t>7898722574540, 7898722574557</t>
  </si>
  <si>
    <t>7898722574045, 6988188700292</t>
  </si>
  <si>
    <t>7898722572515, 7898722572485</t>
  </si>
  <si>
    <t>7898722572959, 7898722572973</t>
  </si>
  <si>
    <t>7898757180440, 7898757180457</t>
  </si>
  <si>
    <t>715860033104, 7898969395014</t>
  </si>
  <si>
    <t>7898722570689, 7898722574281</t>
  </si>
  <si>
    <t>7898722573642, 7898722573635</t>
  </si>
  <si>
    <t>7898722572782, 7898722572843</t>
  </si>
  <si>
    <t>7898722571204, 6988188700292</t>
  </si>
  <si>
    <t>7898722573987, 6988188700292</t>
  </si>
  <si>
    <t>7898775290800</t>
  </si>
  <si>
    <t>7898775290787</t>
  </si>
  <si>
    <t>7898775290794</t>
  </si>
  <si>
    <t>7898202207074</t>
  </si>
  <si>
    <t>7898722574892</t>
  </si>
  <si>
    <t>7898202207043</t>
  </si>
  <si>
    <t>7898775290770</t>
  </si>
  <si>
    <t>7898775290749</t>
  </si>
  <si>
    <t>Código universal</t>
  </si>
  <si>
    <t>Código ML</t>
  </si>
  <si>
    <t>ILQG20785</t>
  </si>
  <si>
    <t>MPJE18623</t>
  </si>
  <si>
    <t>NWVE87240</t>
  </si>
  <si>
    <t>EDEY66982</t>
  </si>
  <si>
    <t>DREG91878</t>
  </si>
  <si>
    <t>ZRJK61524</t>
  </si>
  <si>
    <t>WOPV02043</t>
  </si>
  <si>
    <t>AYZV87609</t>
  </si>
  <si>
    <t>ZCGX10090</t>
  </si>
  <si>
    <t>Unidades que ocupan espacio en Full</t>
  </si>
  <si>
    <t>Embalagem Plástica Cabos &amp; Plugs</t>
  </si>
  <si>
    <t>NFe35251242661482000170550270000000271576206750</t>
  </si>
  <si>
    <t>IPI</t>
  </si>
  <si>
    <t>Valor IPI</t>
  </si>
  <si>
    <t>Pastas ABB Preto</t>
  </si>
  <si>
    <t>2025-12-08T07:00:00-03:00</t>
  </si>
  <si>
    <t>Sleeves Plásticos</t>
  </si>
  <si>
    <t>Microfone B Cupula Redonda</t>
  </si>
  <si>
    <t>Microfone Condensador RGB</t>
  </si>
  <si>
    <t>1 par Conector XLR OFICIAL Cabos &amp; Plugs</t>
  </si>
  <si>
    <t>Conector P10 Stereo 6.35mm Oficial</t>
  </si>
  <si>
    <t>Cabo HDMI 8k 1.8m Cabos &amp; Plugs</t>
  </si>
  <si>
    <t>Cabo HDMI 8k 3m Cabos &amp; Plugs</t>
  </si>
  <si>
    <t>Cabo HDMI 8k 5m Cabos &amp; Plugs</t>
  </si>
  <si>
    <t>Cabo Displayport 3m 8k Cabos &amp; Plugs</t>
  </si>
  <si>
    <t>Cabo Displayport 1.8m 4k Cabos &amp; Plugs</t>
  </si>
  <si>
    <t>Cabo Displayport 5m 8k Cabos &amp; Plugs</t>
  </si>
  <si>
    <t>34 caracteres restantes</t>
  </si>
  <si>
    <t>SPKR1-5</t>
  </si>
  <si>
    <t>BANANAGOLD</t>
  </si>
  <si>
    <t>BANANASILVER</t>
  </si>
  <si>
    <t>BANANACSC</t>
  </si>
  <si>
    <t>SKU AMAZON</t>
  </si>
  <si>
    <t>Coluna1</t>
  </si>
  <si>
    <t>G9BK</t>
  </si>
  <si>
    <t>G9AZ</t>
  </si>
  <si>
    <t>A32AZ</t>
  </si>
  <si>
    <t>A32BK</t>
  </si>
  <si>
    <t>S21PINK</t>
  </si>
  <si>
    <t>NOTE11BK</t>
  </si>
  <si>
    <t>NOTE11AZ</t>
  </si>
  <si>
    <t>NOTE11PROBK</t>
  </si>
  <si>
    <t>MI11WH</t>
  </si>
  <si>
    <t>MI11PINK</t>
  </si>
  <si>
    <t>IP15PINK</t>
  </si>
  <si>
    <t>DUMMYGOLD</t>
  </si>
  <si>
    <t>DUMMYSILVER</t>
  </si>
  <si>
    <t>DUMMYBK</t>
  </si>
  <si>
    <t>HUB5EM1</t>
  </si>
  <si>
    <t>CARREGADORAB</t>
  </si>
  <si>
    <t>CARREGADORAN</t>
  </si>
  <si>
    <t>ABBPASTABK</t>
  </si>
  <si>
    <t>PLUGP10STOF</t>
  </si>
  <si>
    <t>PLUGXLROF</t>
  </si>
  <si>
    <t>EMBALAGEMOF</t>
  </si>
  <si>
    <t>p10mono50cm</t>
  </si>
  <si>
    <t>MLB3955446979</t>
  </si>
  <si>
    <t>MLB4983306860</t>
  </si>
  <si>
    <t>MLB3581561145</t>
  </si>
  <si>
    <t>MLB3967615127</t>
  </si>
  <si>
    <t>MLB5201573766</t>
  </si>
  <si>
    <t>MLB5295441656</t>
  </si>
  <si>
    <t>MLB5278415264</t>
  </si>
  <si>
    <t>MLB3199721095</t>
  </si>
  <si>
    <t>MLB5278960250</t>
  </si>
  <si>
    <t>MLB5270385820</t>
  </si>
  <si>
    <t>MLB5317575618</t>
  </si>
  <si>
    <t>MLB5200511322</t>
  </si>
  <si>
    <t>MLB5201586528</t>
  </si>
  <si>
    <t>MLB3960516415</t>
  </si>
  <si>
    <t>MLB5287886382</t>
  </si>
  <si>
    <t>MLB3922219121</t>
  </si>
  <si>
    <t>MLB5270849254</t>
  </si>
  <si>
    <t>MLB5288591732</t>
  </si>
  <si>
    <t>MLB2204573077</t>
  </si>
  <si>
    <t>MLB3962139271</t>
  </si>
  <si>
    <t>MLB5754728920</t>
  </si>
  <si>
    <t>MLB5222244602</t>
  </si>
  <si>
    <t>MLB5269007704</t>
  </si>
  <si>
    <t>MLB5201644568</t>
  </si>
  <si>
    <t>MLB2180894443</t>
  </si>
  <si>
    <t>MLB5592251526</t>
  </si>
  <si>
    <t>MLB5264087008</t>
  </si>
  <si>
    <t>MLB3922235713</t>
  </si>
  <si>
    <t>MLB5270810322</t>
  </si>
  <si>
    <t>MLB3922232111</t>
  </si>
  <si>
    <t>MLB1861971044</t>
  </si>
  <si>
    <t>MLB5754728918</t>
  </si>
  <si>
    <t>MLB5209713044</t>
  </si>
  <si>
    <t>MLB5288747610</t>
  </si>
  <si>
    <t>MLB4010755553</t>
  </si>
  <si>
    <t>MLB5302873674</t>
  </si>
  <si>
    <t>MLB5758861168</t>
  </si>
  <si>
    <t>MLB3904594511</t>
  </si>
  <si>
    <t>MLB4263464501</t>
  </si>
  <si>
    <t>MLB3326820829</t>
  </si>
  <si>
    <t>MLB3921418813</t>
  </si>
  <si>
    <t>MLB4939699014</t>
  </si>
  <si>
    <t>MLB5644278436</t>
  </si>
  <si>
    <t>MLB5268869854</t>
  </si>
  <si>
    <t>MLB5644278438</t>
  </si>
  <si>
    <t>MLB5412277534</t>
  </si>
  <si>
    <t>MLB5401380688</t>
  </si>
  <si>
    <t>MLB2036520120</t>
  </si>
  <si>
    <t>MLB4152922877</t>
  </si>
  <si>
    <t>MLB4264265259</t>
  </si>
  <si>
    <t>MLB5536059702</t>
  </si>
  <si>
    <t>MLB5228333876</t>
  </si>
  <si>
    <t>MLB5240729128</t>
  </si>
  <si>
    <t>MLB5829066258</t>
  </si>
  <si>
    <t>MLB3315986671</t>
  </si>
  <si>
    <t>MLB5201655170</t>
  </si>
  <si>
    <t>MLB3967600773</t>
  </si>
  <si>
    <t>MLB4082143809</t>
  </si>
  <si>
    <t>MLB5536380772</t>
  </si>
  <si>
    <t>MLB3922238277</t>
  </si>
  <si>
    <t>MLB5307749982</t>
  </si>
  <si>
    <t>MLB3922238799</t>
  </si>
  <si>
    <t>MLB3652854581</t>
  </si>
  <si>
    <t>MLB5212062678</t>
  </si>
  <si>
    <t>MLB5649914952</t>
  </si>
  <si>
    <t>MLB5644278444</t>
  </si>
  <si>
    <t>MLB5423618194</t>
  </si>
  <si>
    <t>MLB5289820900</t>
  </si>
  <si>
    <t>MLB5535376838</t>
  </si>
  <si>
    <t>MLB3962604353</t>
  </si>
  <si>
    <t>MLB5317519694</t>
  </si>
  <si>
    <t>MLB5592251518</t>
  </si>
  <si>
    <t>MLB3962587457</t>
  </si>
  <si>
    <t>MLB5592251524</t>
  </si>
  <si>
    <t>MLB5646384720</t>
  </si>
  <si>
    <t>MLB1881403562</t>
  </si>
  <si>
    <t>MLB3925609037</t>
  </si>
  <si>
    <t>MLB3926739617</t>
  </si>
  <si>
    <t>MLB4069788361</t>
  </si>
  <si>
    <t>MLB5754728932</t>
  </si>
  <si>
    <t>MLB5592251528</t>
  </si>
  <si>
    <t>MLB5644278440</t>
  </si>
  <si>
    <t>MLB4062555207</t>
  </si>
  <si>
    <t>MLB5287539538</t>
  </si>
  <si>
    <t>MLB5878938958</t>
  </si>
  <si>
    <t>MLB3922230935</t>
  </si>
  <si>
    <t>MLB5318691504</t>
  </si>
  <si>
    <t>MLB5210119250</t>
  </si>
  <si>
    <t>MLB3199679270</t>
  </si>
  <si>
    <t>MLB5592251530</t>
  </si>
  <si>
    <t>MLB5280738980</t>
  </si>
  <si>
    <t>MLB2213104013</t>
  </si>
  <si>
    <t>MLB3877461265</t>
  </si>
  <si>
    <t>MLB5644281108</t>
  </si>
  <si>
    <t>MLB5328489150</t>
  </si>
  <si>
    <t>MLB4021834047</t>
  </si>
  <si>
    <t>MLB5754728924</t>
  </si>
  <si>
    <t>MLB5537172236</t>
  </si>
  <si>
    <t>MLB2183583698</t>
  </si>
  <si>
    <t>MLB3619748334</t>
  </si>
  <si>
    <t>MLB3335423431</t>
  </si>
  <si>
    <t>MLB5387449522</t>
  </si>
  <si>
    <t>MLB4411456075</t>
  </si>
  <si>
    <t>MLB3922227923</t>
  </si>
  <si>
    <t>MLB3335411571</t>
  </si>
  <si>
    <t>MLB5644281110</t>
  </si>
  <si>
    <t>MLB5644278442</t>
  </si>
  <si>
    <t>MLB4066985697</t>
  </si>
  <si>
    <t>MLB5644280370</t>
  </si>
  <si>
    <t>MLB5201666962</t>
  </si>
  <si>
    <t>MLB5039276462</t>
  </si>
  <si>
    <t>MLB5830617382</t>
  </si>
  <si>
    <t>MLB3735043099</t>
  </si>
  <si>
    <t>MLB5401935648</t>
  </si>
  <si>
    <t>MLB3982032797</t>
  </si>
  <si>
    <t>MLB4143162185</t>
  </si>
  <si>
    <t>MLB5764580088</t>
  </si>
  <si>
    <t>MLB5536600080</t>
  </si>
  <si>
    <t>MLB5644280380</t>
  </si>
  <si>
    <t>MLB5691034422</t>
  </si>
  <si>
    <t>MLB6094560640</t>
  </si>
  <si>
    <t>MLB3689002768</t>
  </si>
  <si>
    <t>MLB5644281116</t>
  </si>
  <si>
    <t>MLB5644280372</t>
  </si>
  <si>
    <t>MLB5646384722</t>
  </si>
  <si>
    <t>MLB5646384724</t>
  </si>
  <si>
    <t>MLB2205113875</t>
  </si>
  <si>
    <t>MLB5754728930</t>
  </si>
  <si>
    <t>MLB5332860704</t>
  </si>
  <si>
    <t>MLB5761862826</t>
  </si>
  <si>
    <t>MLB5761862814</t>
  </si>
  <si>
    <t>MLB5764580086</t>
  </si>
  <si>
    <t>MLB5646384726</t>
  </si>
  <si>
    <t>MLB5754728928</t>
  </si>
  <si>
    <t>MLB5344326450</t>
  </si>
  <si>
    <t>MLB5644281112</t>
  </si>
  <si>
    <t>MLB4419991303</t>
  </si>
  <si>
    <t>MLB4414206901</t>
  </si>
  <si>
    <t>MLB5644281138</t>
  </si>
  <si>
    <t>MLB5536060092</t>
  </si>
  <si>
    <t>MLB5644280376</t>
  </si>
  <si>
    <t>MLB5754728922</t>
  </si>
  <si>
    <t>MLB5644281142</t>
  </si>
  <si>
    <t>MLB5761862822</t>
  </si>
  <si>
    <t>MLB6168698968</t>
  </si>
  <si>
    <t>MLB5644280378</t>
  </si>
  <si>
    <t>MLB5644281114</t>
  </si>
  <si>
    <t>MLB3758060928</t>
  </si>
  <si>
    <t>MLB5646384728</t>
  </si>
  <si>
    <t>MLB6126842834</t>
  </si>
  <si>
    <t>MLB5644281140</t>
  </si>
  <si>
    <t>MLB5420863014</t>
  </si>
  <si>
    <t>MLB5644280374</t>
  </si>
  <si>
    <t>MLB5644281144</t>
  </si>
  <si>
    <t>MLB5754728934</t>
  </si>
  <si>
    <t>MLB5829637742</t>
  </si>
  <si>
    <t>MLB4072093229</t>
  </si>
  <si>
    <t>MLB5644281134</t>
  </si>
  <si>
    <t>MLB3362237179</t>
  </si>
  <si>
    <t>MLB4401134461</t>
  </si>
  <si>
    <t>MLB5644281136</t>
  </si>
  <si>
    <t>MLB4219129505</t>
  </si>
  <si>
    <t>MLB5477692604</t>
  </si>
  <si>
    <t>MLB3985254543</t>
  </si>
  <si>
    <t>MLB4327621289</t>
  </si>
  <si>
    <t>MLB4357624223</t>
  </si>
  <si>
    <t>MLB4411365169</t>
  </si>
  <si>
    <t>MLB5729559388</t>
  </si>
  <si>
    <t>MLB5761862824</t>
  </si>
  <si>
    <t>MLB5829475060</t>
  </si>
  <si>
    <t>MLB6079109876</t>
  </si>
  <si>
    <t>MLB6104216526</t>
  </si>
  <si>
    <t>MLB4118310529</t>
  </si>
  <si>
    <t>MLB4392303881</t>
  </si>
  <si>
    <t>MLB5288030124</t>
  </si>
  <si>
    <t>MLB5754728938</t>
  </si>
  <si>
    <t>MLB6031943612</t>
  </si>
  <si>
    <t>MLB6079115278</t>
  </si>
  <si>
    <t>MLB6188323784</t>
  </si>
  <si>
    <t>MLB4118168487</t>
  </si>
  <si>
    <t>MLB4228322481</t>
  </si>
  <si>
    <t>MLB4320895477</t>
  </si>
  <si>
    <t>MLB4374885411</t>
  </si>
  <si>
    <t>MLB4401134659</t>
  </si>
  <si>
    <t>MLB5398724452</t>
  </si>
  <si>
    <t>MLB6107646316</t>
  </si>
  <si>
    <t>MLB6107884062</t>
  </si>
  <si>
    <t>MLB3199678864</t>
  </si>
  <si>
    <t>MLB3798152996</t>
  </si>
  <si>
    <t>MLB2843742226</t>
  </si>
  <si>
    <t>MLB3518568739</t>
  </si>
  <si>
    <t>MLB3199748704</t>
  </si>
  <si>
    <t>MLB3336593417</t>
  </si>
  <si>
    <t>MLB3447487441</t>
  </si>
  <si>
    <t>MLB3199698476</t>
  </si>
  <si>
    <t>MLB3373740871</t>
  </si>
  <si>
    <t>MLB3927295227</t>
  </si>
  <si>
    <t>MLB3798163276</t>
  </si>
  <si>
    <t>MLB5437837516</t>
  </si>
  <si>
    <t>MLB3932523087</t>
  </si>
  <si>
    <t>MLB3758125900</t>
  </si>
  <si>
    <t>MLB5414018006</t>
  </si>
  <si>
    <t>MLB4359758422</t>
  </si>
  <si>
    <t>MLB3922229325</t>
  </si>
  <si>
    <t>MLB3758135624</t>
  </si>
  <si>
    <t>MLB5201611420</t>
  </si>
  <si>
    <t>MLB4239509013</t>
  </si>
  <si>
    <t>MLB2733839348</t>
  </si>
  <si>
    <t>MLB3895805174</t>
  </si>
  <si>
    <t>MLB5039226172</t>
  </si>
  <si>
    <t>MLB3939250393</t>
  </si>
  <si>
    <t>MLB5536612032</t>
  </si>
  <si>
    <t>MLB5536614166</t>
  </si>
  <si>
    <t>MLB3447487221</t>
  </si>
  <si>
    <t>MLB1767595706</t>
  </si>
  <si>
    <t>MLB2060207756</t>
  </si>
  <si>
    <t>MLB5592251522</t>
  </si>
  <si>
    <t>MLB1864616295</t>
  </si>
  <si>
    <t>MLB1858101951</t>
  </si>
  <si>
    <t>MLB4080060507</t>
  </si>
  <si>
    <t>MLB4046414882</t>
  </si>
  <si>
    <t>MLB5341552422</t>
  </si>
  <si>
    <t>MLB5254907614</t>
  </si>
  <si>
    <t>MLB1870073375</t>
  </si>
  <si>
    <t>MLB5201572800</t>
  </si>
  <si>
    <t>MLB5318599880</t>
  </si>
  <si>
    <t>MLB3941706871</t>
  </si>
  <si>
    <t>MLB5394222010</t>
  </si>
  <si>
    <t>MLB5137679466</t>
  </si>
  <si>
    <t>MLB3777262171</t>
  </si>
  <si>
    <t>MLB5288003292</t>
  </si>
  <si>
    <t>MLB4056274519</t>
  </si>
  <si>
    <t>MLB5758861162</t>
  </si>
  <si>
    <t>MLB3968014997</t>
  </si>
  <si>
    <t>MLB5209294286</t>
  </si>
  <si>
    <t>MLB3792486719</t>
  </si>
  <si>
    <t>MLB3688660006</t>
  </si>
  <si>
    <t>MLB5505464494</t>
  </si>
  <si>
    <t>MLB5300380124</t>
  </si>
  <si>
    <t>MLB2011910589</t>
  </si>
  <si>
    <t>MLB5414005030</t>
  </si>
  <si>
    <t>MLB5318664974</t>
  </si>
  <si>
    <t>MLB5536379608</t>
  </si>
  <si>
    <t>MLB5758861164</t>
  </si>
  <si>
    <t>MLB4052760597</t>
  </si>
  <si>
    <t>MLB4145062619</t>
  </si>
  <si>
    <t>MLB5318704476</t>
  </si>
  <si>
    <t>MLB2808249388</t>
  </si>
  <si>
    <t>MLB3922237457</t>
  </si>
  <si>
    <t>MLB5761862818</t>
  </si>
  <si>
    <t>MLB5382164874</t>
  </si>
  <si>
    <t>MLB5646384716</t>
  </si>
  <si>
    <t>MLB4310180942</t>
  </si>
  <si>
    <t>MLB2204988901</t>
  </si>
  <si>
    <t>MLB5201597196</t>
  </si>
  <si>
    <t>MLB5319478400</t>
  </si>
  <si>
    <t>MLB3963109483</t>
  </si>
  <si>
    <t>MLB3642970795</t>
  </si>
  <si>
    <t>MLB5320190818</t>
  </si>
  <si>
    <t>MLB5644278446</t>
  </si>
  <si>
    <t>MLB5758861166</t>
  </si>
  <si>
    <t>MLB2837295833</t>
  </si>
  <si>
    <t>MLB5287989990</t>
  </si>
  <si>
    <t>MLB5592251520</t>
  </si>
  <si>
    <t>MLB5536613462</t>
  </si>
  <si>
    <t>MLB5210093476</t>
  </si>
  <si>
    <t>MLB5410600514</t>
  </si>
  <si>
    <t>MLB5829625816</t>
  </si>
  <si>
    <t>MLB5406464802</t>
  </si>
  <si>
    <t>MLB5317510900</t>
  </si>
  <si>
    <t>MLB1878994745</t>
  </si>
  <si>
    <t>MLB5201600290</t>
  </si>
  <si>
    <t>MLB2183570628</t>
  </si>
  <si>
    <t>MLB5289924722</t>
  </si>
  <si>
    <t>MLB1932442979</t>
  </si>
  <si>
    <t>MLB3488274964</t>
  </si>
  <si>
    <t>MLB5318792900</t>
  </si>
  <si>
    <t>MLB3303889483</t>
  </si>
  <si>
    <t>MLB3335429771</t>
  </si>
  <si>
    <t>MLB5273595006</t>
  </si>
  <si>
    <t>MLB3688936930</t>
  </si>
  <si>
    <t>MLB5536378872</t>
  </si>
  <si>
    <t>MLB3688795608</t>
  </si>
  <si>
    <t>MLB3922206033</t>
  </si>
  <si>
    <t>MLB3335423041</t>
  </si>
  <si>
    <t>MLB5317558836</t>
  </si>
  <si>
    <t>MLB5761862820</t>
  </si>
  <si>
    <t>MLB1992697145</t>
  </si>
  <si>
    <t>MLB3923858211</t>
  </si>
  <si>
    <t>MLB2056256790</t>
  </si>
  <si>
    <t>MLB5536379410</t>
  </si>
  <si>
    <t>MLB4118869221</t>
  </si>
  <si>
    <t>MLB5287434052</t>
  </si>
  <si>
    <t>MLB5288928552</t>
  </si>
  <si>
    <t>MLB1920600837</t>
  </si>
  <si>
    <t>MLB3846282363</t>
  </si>
  <si>
    <t>MLB1870088484</t>
  </si>
  <si>
    <t>MLB5201647202</t>
  </si>
  <si>
    <t>MLB3877388633</t>
  </si>
  <si>
    <t>MLB5567594510</t>
  </si>
  <si>
    <t>MLB1991666874</t>
  </si>
  <si>
    <t>MLB2983343432</t>
  </si>
  <si>
    <t>MLB3922229817</t>
  </si>
  <si>
    <t>MLB5325496758</t>
  </si>
  <si>
    <t>MLB5318626098</t>
  </si>
  <si>
    <t>MLB5318652296</t>
  </si>
  <si>
    <t>MLB5326910100</t>
  </si>
  <si>
    <t>MLB5761862816</t>
  </si>
  <si>
    <t>MLB4084091999</t>
  </si>
  <si>
    <t>MLB2205074620</t>
  </si>
  <si>
    <t>MLB2205100980</t>
  </si>
  <si>
    <t>MLB5644281118</t>
  </si>
  <si>
    <t>MLB5255601696</t>
  </si>
  <si>
    <t>MLB2012700600</t>
  </si>
  <si>
    <t>MLB2166291190</t>
  </si>
  <si>
    <t>MLB2205082442</t>
  </si>
  <si>
    <t>MLB3688800928</t>
  </si>
  <si>
    <t>MLB4024044729</t>
  </si>
  <si>
    <t>MLB5711227714</t>
  </si>
  <si>
    <t>MLB3944139230</t>
  </si>
  <si>
    <t>MLB2183596365</t>
  </si>
  <si>
    <t>MLB2634323625</t>
  </si>
  <si>
    <t>MLB1989125270</t>
  </si>
  <si>
    <t>MLB5201548340</t>
  </si>
  <si>
    <t>MLB2162700456</t>
  </si>
  <si>
    <t>MLB3922228053</t>
  </si>
  <si>
    <t>MLB3661967492</t>
  </si>
  <si>
    <t>MLB4264149651</t>
  </si>
  <si>
    <t>MLB2808369019</t>
  </si>
  <si>
    <t>MLB4072239895</t>
  </si>
  <si>
    <t>MLB4118869213</t>
  </si>
  <si>
    <t>MLB5201599626</t>
  </si>
  <si>
    <t>MLB5210093516</t>
  </si>
  <si>
    <t>MLB3341866185</t>
  </si>
  <si>
    <t>MLB3750018161</t>
  </si>
  <si>
    <t>MLB5272224820</t>
  </si>
  <si>
    <t>MLB3688936028</t>
  </si>
  <si>
    <t>MLB3868304394</t>
  </si>
  <si>
    <t>MLB2165559289</t>
  </si>
  <si>
    <t>MLB5317456174</t>
  </si>
  <si>
    <t>MLB5201647086</t>
  </si>
  <si>
    <t>MLB5318638520</t>
  </si>
  <si>
    <t>MLB5201571290</t>
  </si>
  <si>
    <t>MLB5827873504</t>
  </si>
  <si>
    <t>MLB3316024069</t>
  </si>
  <si>
    <t>MLB2181514389</t>
  </si>
  <si>
    <t>MLB4375290571</t>
  </si>
  <si>
    <t>MLB3603834605</t>
  </si>
  <si>
    <t>MLB2041494155</t>
  </si>
  <si>
    <t>MLB2005275967</t>
  </si>
  <si>
    <t>MLB5878808552</t>
  </si>
  <si>
    <t>MLB5826877544</t>
  </si>
  <si>
    <t>MLB3900394988</t>
  </si>
  <si>
    <t>MLB2044100136</t>
  </si>
  <si>
    <t>MLB2183576343</t>
  </si>
  <si>
    <t>MLB3985580965</t>
  </si>
  <si>
    <t>MLB5754728926</t>
  </si>
  <si>
    <t>MLB3661989892</t>
  </si>
  <si>
    <t>MLB5644278448</t>
  </si>
  <si>
    <t>MLB5200793872</t>
  </si>
  <si>
    <t>MLB5318678570</t>
  </si>
  <si>
    <t>MLB5646384718</t>
  </si>
  <si>
    <t>MLB3817397321</t>
  </si>
  <si>
    <t>MLB3694654288</t>
  </si>
  <si>
    <t>MLB5781548898</t>
  </si>
  <si>
    <t>MLB3607273025</t>
  </si>
  <si>
    <t>MLB3928287067</t>
  </si>
  <si>
    <t>MLB4295645836</t>
  </si>
  <si>
    <t>MLB5284124226</t>
  </si>
  <si>
    <t>MLB5222323436</t>
  </si>
  <si>
    <t>MLB2024123740</t>
  </si>
  <si>
    <t>MLB2046648455</t>
  </si>
  <si>
    <t>MLB5536378662</t>
  </si>
  <si>
    <t>MLB1989119221</t>
  </si>
  <si>
    <t>MLB3922226751</t>
  </si>
  <si>
    <t>MLB5382363664</t>
  </si>
  <si>
    <t>MLB2849264913</t>
  </si>
  <si>
    <t>MLB2176018044</t>
  </si>
  <si>
    <t>MLB3327023357</t>
  </si>
  <si>
    <t>MLB3398119581</t>
  </si>
  <si>
    <t>MLB5312036918</t>
  </si>
  <si>
    <t>MLB5655349312</t>
  </si>
  <si>
    <t>MLB5452904206</t>
  </si>
  <si>
    <t>MLB2610639299</t>
  </si>
  <si>
    <t>MLB2957318996</t>
  </si>
  <si>
    <t>MLB3018568072</t>
  </si>
  <si>
    <t>MLB3542305161</t>
  </si>
  <si>
    <t>MLB4072127793</t>
  </si>
  <si>
    <t>MLB4597731792</t>
  </si>
  <si>
    <t>MLB5414515010</t>
  </si>
  <si>
    <t>MLB3290730986</t>
  </si>
  <si>
    <t>MLB3893099099</t>
  </si>
  <si>
    <t>MLB5382152388</t>
  </si>
  <si>
    <t>MLB1899063615</t>
  </si>
  <si>
    <t>MLB4058819647</t>
  </si>
  <si>
    <t>MLB4578210910</t>
  </si>
  <si>
    <t>MLB5209778368</t>
  </si>
  <si>
    <t>MLB5764580090</t>
  </si>
  <si>
    <t>MLB2613670296</t>
  </si>
  <si>
    <t>MLB3315785359</t>
  </si>
  <si>
    <t>MLB5644281120</t>
  </si>
  <si>
    <t>MLB3048294122</t>
  </si>
  <si>
    <t>MLB3335393705</t>
  </si>
  <si>
    <t>MLB3702415535</t>
  </si>
  <si>
    <t>MLB3972259267</t>
  </si>
  <si>
    <t>MLB4578304342</t>
  </si>
  <si>
    <t>MLB5209752008</t>
  </si>
  <si>
    <t>MLB5287951452</t>
  </si>
  <si>
    <t>MLB5309895734</t>
  </si>
  <si>
    <t>MLB2176018106</t>
  </si>
  <si>
    <t>MLB3290882970</t>
  </si>
  <si>
    <t>MLB4118250099</t>
  </si>
  <si>
    <t>MLB4129195589</t>
  </si>
  <si>
    <t>MLB4578197118</t>
  </si>
  <si>
    <t>MLB2024082178</t>
  </si>
  <si>
    <t>MLB2183589903</t>
  </si>
  <si>
    <t>MLB2733810529</t>
  </si>
  <si>
    <t>MLB3969444773</t>
  </si>
  <si>
    <t>MLB4072139937</t>
  </si>
  <si>
    <t>MLB4279340827</t>
  </si>
  <si>
    <t>MLB5101264818</t>
  </si>
  <si>
    <t>MLB2175948724</t>
  </si>
  <si>
    <t>MLB2181403033</t>
  </si>
  <si>
    <t>MLB2732635076</t>
  </si>
  <si>
    <t>MLB2914057686</t>
  </si>
  <si>
    <t>MLB2975065069</t>
  </si>
  <si>
    <t>MLB3450326663</t>
  </si>
  <si>
    <t>MLB3527581619</t>
  </si>
  <si>
    <t>MLB3683464019</t>
  </si>
  <si>
    <t>MLB4020324843</t>
  </si>
  <si>
    <t>MLB4724430888</t>
  </si>
  <si>
    <t>MLB5459420772</t>
  </si>
  <si>
    <t>MLB5761862828</t>
  </si>
  <si>
    <t>MLB5761862834</t>
  </si>
  <si>
    <t>MLB5950375634</t>
  </si>
  <si>
    <t>MLB1903754663</t>
  </si>
  <si>
    <t>MLB2646905209</t>
  </si>
  <si>
    <t>MLB3107466894</t>
  </si>
  <si>
    <t>MLB3335466303</t>
  </si>
  <si>
    <t>MLB3411353875</t>
  </si>
  <si>
    <t>MLB4074125379</t>
  </si>
  <si>
    <t>MLB4578223626</t>
  </si>
  <si>
    <t>MLB5297917240</t>
  </si>
  <si>
    <t>MLB5644280382</t>
  </si>
  <si>
    <t>MLB5644281146</t>
  </si>
  <si>
    <t>MLB5733536692</t>
  </si>
  <si>
    <t>MLB5738870630</t>
  </si>
  <si>
    <t>MLB2027247403</t>
  </si>
  <si>
    <t>MLB2726419524</t>
  </si>
  <si>
    <t>MLB2957435288</t>
  </si>
  <si>
    <t>MLB2957441951</t>
  </si>
  <si>
    <t>MLB3344020883</t>
  </si>
  <si>
    <t>MLB3411342195</t>
  </si>
  <si>
    <t>MLB3439886613</t>
  </si>
  <si>
    <t>MLB3481140447</t>
  </si>
  <si>
    <t>MLB3689003070</t>
  </si>
  <si>
    <t>MLB3711480577</t>
  </si>
  <si>
    <t>MLB3787371437</t>
  </si>
  <si>
    <t>MLB3969474453</t>
  </si>
  <si>
    <t>MLB4020440471</t>
  </si>
  <si>
    <t>MLB4063883132</t>
  </si>
  <si>
    <t>MLB4083367405</t>
  </si>
  <si>
    <t>MLB4143188177</t>
  </si>
  <si>
    <t>MLB4143262323</t>
  </si>
  <si>
    <t>MLB4143288317</t>
  </si>
  <si>
    <t>MLB4364217843</t>
  </si>
  <si>
    <t>MLB4413720082</t>
  </si>
  <si>
    <t>MLB4426792052</t>
  </si>
  <si>
    <t>MLB4597751952</t>
  </si>
  <si>
    <t>MLB5212063734</t>
  </si>
  <si>
    <t>MLB5665917346</t>
  </si>
  <si>
    <t>MLB5754728936</t>
  </si>
  <si>
    <t>MLB5761862832</t>
  </si>
  <si>
    <t>MLB1354816594</t>
  </si>
  <si>
    <t>MLB1608334214</t>
  </si>
  <si>
    <t>MLB1612461444</t>
  </si>
  <si>
    <t>MLB1862031646</t>
  </si>
  <si>
    <t>MLB2024124950</t>
  </si>
  <si>
    <t>MLB2037048834</t>
  </si>
  <si>
    <t>MLB2082113762</t>
  </si>
  <si>
    <t>MLB2176028975</t>
  </si>
  <si>
    <t>MLB2181436908</t>
  </si>
  <si>
    <t>MLB2963999292</t>
  </si>
  <si>
    <t>MLB2991680582</t>
  </si>
  <si>
    <t>MLB3205850956</t>
  </si>
  <si>
    <t>MLB3205857069</t>
  </si>
  <si>
    <t>MLB3335381881</t>
  </si>
  <si>
    <t>MLB3338717847</t>
  </si>
  <si>
    <t>MLB3338720727</t>
  </si>
  <si>
    <t>MLB3338743155</t>
  </si>
  <si>
    <t>MLB3355558441</t>
  </si>
  <si>
    <t>MLB3393823349</t>
  </si>
  <si>
    <t>MLB3411339853</t>
  </si>
  <si>
    <t>MLB3526268110</t>
  </si>
  <si>
    <t>MLB3571062027</t>
  </si>
  <si>
    <t>MLB3688667550</t>
  </si>
  <si>
    <t>MLB3850075660</t>
  </si>
  <si>
    <t>MLB3920868615</t>
  </si>
  <si>
    <t>MLB3967658525</t>
  </si>
  <si>
    <t>MLB3969420725</t>
  </si>
  <si>
    <t>MLB3986210273</t>
  </si>
  <si>
    <t>MLB4015722139</t>
  </si>
  <si>
    <t>MLB4054783021</t>
  </si>
  <si>
    <t>MLB4062392065</t>
  </si>
  <si>
    <t>MLB4118245707</t>
  </si>
  <si>
    <t>MLB4118258031</t>
  </si>
  <si>
    <t>MLB4118289055</t>
  </si>
  <si>
    <t>MLB4118314389</t>
  </si>
  <si>
    <t>MLB4118869231</t>
  </si>
  <si>
    <t>MLB4143187823</t>
  </si>
  <si>
    <t>MLB4189308313</t>
  </si>
  <si>
    <t>MLB4228361347</t>
  </si>
  <si>
    <t>MLB4282199028</t>
  </si>
  <si>
    <t>MLB4327731329</t>
  </si>
  <si>
    <t>MLB4364375777</t>
  </si>
  <si>
    <t>MLB5047295024</t>
  </si>
  <si>
    <t>MLB5201594242</t>
  </si>
  <si>
    <t>MLB5273038230</t>
  </si>
  <si>
    <t>MLB5273865550</t>
  </si>
  <si>
    <t>MLB5279595358</t>
  </si>
  <si>
    <t>MLB5287913994</t>
  </si>
  <si>
    <t>MLB5320400342</t>
  </si>
  <si>
    <t>MLB5326755626</t>
  </si>
  <si>
    <t>MLB5337644208</t>
  </si>
  <si>
    <t>MLB5343998114</t>
  </si>
  <si>
    <t>MLB5344019936</t>
  </si>
  <si>
    <t>MLB5373864566</t>
  </si>
  <si>
    <t>MLB5396108986</t>
  </si>
  <si>
    <t>MLB5396252550</t>
  </si>
  <si>
    <t>MLB5472408314</t>
  </si>
  <si>
    <t>MLB5488866238</t>
  </si>
  <si>
    <t>MLB5677059516</t>
  </si>
  <si>
    <t>MLB5754728940</t>
  </si>
  <si>
    <t>MLB5761862830</t>
  </si>
  <si>
    <t>MLB5818258340</t>
  </si>
  <si>
    <t>MLB5950363228</t>
  </si>
  <si>
    <t>MLB6198247906</t>
  </si>
  <si>
    <t>Cabo Dvi-d Dual Link</t>
  </si>
  <si>
    <t>Microfone Usb Condensador Rgb Gamer  Cabos &amp; Plugs Preto</t>
  </si>
  <si>
    <t xml:space="preserve">Hub Usb C Type C 4 Portas 1 Usb-c Macbook 2.0 Adaptador </t>
  </si>
  <si>
    <t>Vga Dummy Plug Virtual Display 4k Adaptador 1.4</t>
  </si>
  <si>
    <t>Cabo Hdmi 8k 2m It-blue Cinza Conectores Dourados Alta Velocidade</t>
  </si>
  <si>
    <t>Cabo 1.5m P2 3.5mm Fêmea - P10 Stereo Trs Extensor Headphone</t>
  </si>
  <si>
    <t>10 Toploaders Plástico Sleeve Rígido Cards Basquete Pokemon</t>
  </si>
  <si>
    <t>Cabo Xlr Macho - Xlr Fêmea 1m Balanceado Microfone Cobre Ofc Cabos &amp; Plugs</t>
  </si>
  <si>
    <t>Cabo 50cm P10 Stereo 6.35mm - P10 Stereo 6.35mm 0.5m Trs Dj</t>
  </si>
  <si>
    <t>Cabo Xlr Macho - Xlr Fêmea 50cm Balanceado Microfone Pro 0.5m Cabos &amp; Plugs</t>
  </si>
  <si>
    <t>25 Toploaders Plástico Sleeve Rígido Cards Basquete Pokemon</t>
  </si>
  <si>
    <t>Dummy Plug Compatível Com Hdmi 4k 1.4 Mineração Vga</t>
  </si>
  <si>
    <t>Cabo Xlr 2m Profissional Cabos &amp; Plugs Ofc Para Microfone E Áudio</t>
  </si>
  <si>
    <t>Microfone Condensador Rgb Led Alta Sensibilidade Usb Gamer</t>
  </si>
  <si>
    <t>Cabo 2m P10 Stereo 6.35mm - P10 Stereo 6.35mm Balanceado Trs</t>
  </si>
  <si>
    <t>Cabo 3m P10 Stereo 6.35mm - P10 Stereo 6.35mm Balanceado Trs</t>
  </si>
  <si>
    <t>Cabo Xlr P10 Stereo 1m Cabos &amp; Plugs Conector Ouro</t>
  </si>
  <si>
    <t>Cabo 1,5m P10 Stereo 6.35mm - P10 Stereo 6.35mm Balanceado</t>
  </si>
  <si>
    <t>Sleeves Rígidos Toploader 35pt Para Cartas E Cards Colecionáveis - 50 Unid</t>
  </si>
  <si>
    <t>Cabo 2m P10 Stereo 6.35mm - P10 Stereo 6.35mm Balanceado Trs Cor Preta Marca Cabos &amp; Plugs</t>
  </si>
  <si>
    <t>Cabo Xlr Macho - Xlr Fêmea 1,5m Balanceado Microfone Pro</t>
  </si>
  <si>
    <t>Cabo 5m P10 Stereo Trs - Xlr Macho Pro Audio Instrumentos</t>
  </si>
  <si>
    <t>Cabo Xlr Macho - Xlr Fêmea 2m Balanceado Microfone Pro Ouro</t>
  </si>
  <si>
    <t>Cabo Adaptador P2 Macho 3.5mm Para P10 Stereo 6.35mm 3m Preto Cabos &amp; Plugs</t>
  </si>
  <si>
    <t>Cabo 2 X P10 Para 2 Rca 2m Stereo Banhado A Ouro Audio Pro</t>
  </si>
  <si>
    <t>Cabo 3m P2 3.5mm Fêmea - P10 Stereo Trs Extensor Headphone</t>
  </si>
  <si>
    <t>Cabo 50cm P10 Stereo Trs - Xlr Fêmea Pro Audio Mixer Pro Dj</t>
  </si>
  <si>
    <t>Cabo 5m P10 Stereo 6.35mm Balanceado Trs Profissional Cor Preto Cabos &amp; Plugs</t>
  </si>
  <si>
    <t>Cabo Xlr Macho - Xlr Fêmea 1m Balanceado Microfone Studio</t>
  </si>
  <si>
    <t>Cabo 5m P10 Stereo 6.35mm - P10 Stereo 6.35mm Balanceado Trs</t>
  </si>
  <si>
    <t>Hub Usb C 8 Portas 4k Carregador 2 Usb-c 3.0 Rj45 Lan</t>
  </si>
  <si>
    <t>Cabo De Áudio 1m 2x Xlr Macho Para 2x Rca Cabos &amp; Plugs</t>
  </si>
  <si>
    <t>50 Toploaders Plástico Sleeve Rígido Cards Basquete Pokemon</t>
  </si>
  <si>
    <t>Cabos &amp; Plugs 2 X P10 Mono Para 2 Rca 1.5m Stereo Banhado A Ouro Audio Profissional</t>
  </si>
  <si>
    <t>Pasta 9-pocket 360 Cards 3/4 Figurinhas Copa Anime Fichario</t>
  </si>
  <si>
    <t>Cabo Xlr Macho - Xlr Fêmea Branco 0,5m Balanceado Microfone</t>
  </si>
  <si>
    <t>Cabo De Áudio 150cm 2x Xlr Fêmea Para 2x Rca Cabos &amp; Plugs</t>
  </si>
  <si>
    <t>Cabo 1.5m P10 Stereo Trs - Xlr Macho Pro Audio Material Cobre Ofc Cor Preta Marca Cabos &amp; Plugs</t>
  </si>
  <si>
    <t>Cabo 3m P2 3.5mm Macho - P10 Stereo Trs Headphone Proaudio</t>
  </si>
  <si>
    <t>Cabo 1m P10 Stereo 6.35mm - P10 Stereo 6.35mm Balanceado Trs</t>
  </si>
  <si>
    <t>Capa Compatível Com Samsung S21fe/s22/s20fe/a53 Armadura</t>
  </si>
  <si>
    <t xml:space="preserve">Cabo Xlr Macho - Xlr Fêmea 1,5m Balanceado Microfone Pro </t>
  </si>
  <si>
    <t>Cabo Xlr Macho - Xlr Fêmea 0,5m Balanceado Microfone Pro</t>
  </si>
  <si>
    <t>Cabo 2 X P10 Para 2 Rca 3m Stereo Banhado A Ouro Audio Pro</t>
  </si>
  <si>
    <t>Par De Cabos P10 Trs 1m Stereo 6.35mm Balanceado - Cabos &amp; Plugs</t>
  </si>
  <si>
    <t>Cabo P10 Mono 3m Cabos &amp; Plugs 6mm Para Guitarra Instrumento Conector Banhado A Ouro</t>
  </si>
  <si>
    <t>Cabo 2m P10 Stereo Trs - Xlr Macho Pro Audio Instrumentos</t>
  </si>
  <si>
    <t>Cabo 1.5m P2 3.5mm Fêmea - P10 Stereo Trs Branco Extensor</t>
  </si>
  <si>
    <t>6 X Vga Hdmi Dummy Plug Compatível Com Entrada 4k Hdmi Em Pc</t>
  </si>
  <si>
    <t>Cabo De Áudio 3m 2x Xlr Macho Para 2x Rca Cabos &amp; Plugs</t>
  </si>
  <si>
    <t>Cabo 50cm P10 Stereo Trs - Xlr Macho Pro Audio Instrumentos</t>
  </si>
  <si>
    <t>Carregador Indução Wireless 10w Celular Stand Branco Compatível Qi iPhone Samsung</t>
  </si>
  <si>
    <t>Cabo P10 Stereo Trs Para 2 X P10 Mono Ts 2m Splitter Divisor</t>
  </si>
  <si>
    <t>8 Plug Banana Folheados A Ouro Cabos De Caixa Speaker Plugs</t>
  </si>
  <si>
    <t>Kit 20 Plugues Banana Sem Casco Encaixe Cobre Banhado A Ouro</t>
  </si>
  <si>
    <t>Hub Usb-c Cabos &amp; Plugs 8 Portas 3.0 4k Lan Rj45 Sd Tf Cinza</t>
  </si>
  <si>
    <t>Cabo P10 Stereo Trs - Xlr Macho 1m Branco Ofc Ouro Pro Audio</t>
  </si>
  <si>
    <t>Cabo Xlr Macho - Xlr Fêmea 5m Balanceado Microfone Pro Audio</t>
  </si>
  <si>
    <t>Cabo 2 X P10 Para 2 Rca 1.5m Stereo Banhado A Ouro Audio Pro</t>
  </si>
  <si>
    <t>Capa Armor Compatível Com Xiaomi Poco X5 / X5 Pro 5g Branca</t>
  </si>
  <si>
    <t>Cabo 3m P10 Stereo - Xlr Macho Pro Audio Cabos &amp; Plugs</t>
  </si>
  <si>
    <t>Kit 8 Conectores Xlr Macho / Xlr Fêmea Premium Zinco Plugues</t>
  </si>
  <si>
    <t>Cabo 1.5m P2 3.5mm Macho - P10 Stereo Trs Headphone Branco</t>
  </si>
  <si>
    <t>Capa Armadura Compativel Xiaomi Note 11 / Lite / Pro Redmi</t>
  </si>
  <si>
    <t>Cabo P10 Mono Ts 1,5m Áudio Cabos &amp; Plugs Cobre Ouro</t>
  </si>
  <si>
    <t>Hub Usb-c E 3.0, 8 Em 1 P2 Stereo Usbc Dados Sd/tf Cartões</t>
  </si>
  <si>
    <t>Capa Compatível Com Samsung A14 A23 A24 A33 A34 A54 Armadura</t>
  </si>
  <si>
    <t>Cabo De Áudio Cabos &amp; Plugs P10 Stereo Xlr Macho 1.5m Ouro Branco</t>
  </si>
  <si>
    <t>Hub Usb-c 3.0 8 Em 1 Cabos &amp; Plugs Com P2 Stereo Cinza</t>
  </si>
  <si>
    <t>12 Plug Banana Folheados A Ouro Cabos De Caixa Speaker Plug</t>
  </si>
  <si>
    <t>Cabo Xlr Macho Fêmea 5m Balanceado Áudio Pro Cabos &amp; Plugs Ofc</t>
  </si>
  <si>
    <t>Cabo 5m P10 Stereo Trs - Xlr Fêmea Pro Audio Studio</t>
  </si>
  <si>
    <t>Par De Cabos Xlr Macho Xlr Fêmea 3m Balanceado Microfone Cobre Ofc Audio Pro</t>
  </si>
  <si>
    <t>Cabo P10 Mono - Xlr Fêmea 0,5m Pro Audio Ouro Profissional</t>
  </si>
  <si>
    <t>Cabo P10 Stereo Trs - Xlr Macho 1.5m Branco Ofc Ouro Pro 150</t>
  </si>
  <si>
    <t>Cabo Xlr Macho Para P10 Stereo 50cm Branco Cabos &amp; Plugs</t>
  </si>
  <si>
    <t>Cabo P10 Stereo Trs - Xlr Macho 3m Branco Ofc Ouro Pro Audio</t>
  </si>
  <si>
    <t xml:space="preserve">Cabo Xlr Macho - Xlr Fêmea Branco 1.5m Balanceado Microfone </t>
  </si>
  <si>
    <t>Par De Cabos 1m P10 Stereo 6.35mm - P10 Stereo 6.35mm Trs</t>
  </si>
  <si>
    <t>Plugs Banana Cabos &amp; Plugs Kit 12 Conectores Banhados A Ouro</t>
  </si>
  <si>
    <t xml:space="preserve">Cabo 5m P10 Stereo Trs - Xlr Fêmea Pro Audio Studio </t>
  </si>
  <si>
    <t>Cabo Branco 3m P10 Stereo 6.35mm - P10 Stereo 6.35mm Trs</t>
  </si>
  <si>
    <t>Cabo 1.5m Displayport 4k Knup Kp-yp1006 Cor Preta 150cm</t>
  </si>
  <si>
    <t>Cabo 1m P10 Stereo Trs - Xlr Fêmea Pro Audio Studio</t>
  </si>
  <si>
    <t>Cabo Cabos &amp; Plugs P10 Stereo Xlr Macho 50cm Balanceado Profissional</t>
  </si>
  <si>
    <t>Hub Usb-c 7 Em 1 Cabos &amp; Plugs Hdmi 4k Sd Usb 3.0 2.0 Cinza</t>
  </si>
  <si>
    <t>Cabo 3m P10 Stereo Trs - Xlr Fêmea Pro Audio Studio Mixer Dj</t>
  </si>
  <si>
    <t>14 Plug Banana Folheados A Ouro Cabos De Caixa Speaker Plug</t>
  </si>
  <si>
    <t>Hub Usb-c, 7 Em 1 - 4k Pd Charger Usb 3.0 2.0 Cartões Sd</t>
  </si>
  <si>
    <t>Cabo P10 Mono - Xlr Fêmea 1m Pro Audio Ouro Profissional</t>
  </si>
  <si>
    <t>Adaptador Plug Do 10 Banana Machos Em 10 Banana Machos Cabos &amp; Plugs Dourado Do 0cm - Kit De 20 Unidades</t>
  </si>
  <si>
    <t>Cabo Xlr Macho Fêmea 7.5m Preto Cabos &amp; Plugs Com Banho De Ouro Ofc</t>
  </si>
  <si>
    <t>Cabo De Áudio 2m - 2x P10 Mono Ts Para 1x Xlr Macho Splitter</t>
  </si>
  <si>
    <t>Cabo 1m P10 Stereo Trs - Xlr Macho Pro Audio Instrumentos</t>
  </si>
  <si>
    <t xml:space="preserve">Cabo 1m P10 Stereo Trs - Xlr Fêmea Pro Audio Studio </t>
  </si>
  <si>
    <t>Cabo De Áudio 3m 2x Xlr Fêmea Para 2x Rca Cabos &amp; Plugs</t>
  </si>
  <si>
    <t>Cabo P10 Stereo Trs - Xlr Macho 5m Branco Ofc Ouro Pro Audio</t>
  </si>
  <si>
    <t>Cabo De Áudio 50cm 2x Xlr Fêmea Para 2x Rca Cabos &amp; Plugs</t>
  </si>
  <si>
    <t>Cabo 2m P10 Stereo Trs - Xlr Fêmea Pro Audio Studio Guitarra</t>
  </si>
  <si>
    <t>Capa Compativel Com Samsung S21fe S22 S20fe A53 Azul Armor</t>
  </si>
  <si>
    <t>Suporte Carregador Qi Indução Sem Fio 10w Celulares Stand</t>
  </si>
  <si>
    <t>Cabo P10 Mono - Xlr Fêmea 2m Pro Audio Ouro Profissional</t>
  </si>
  <si>
    <t>Cabo Usb-a Para Usb-c 120cm Preto Com Display Digital Cabos &amp; Plugs</t>
  </si>
  <si>
    <t>Cabo 1.5m Compatível Com Hdmi 8k Kp-yp5005</t>
  </si>
  <si>
    <t xml:space="preserve">Cabo Xlr Macho - Xlr Fêmea Branco 0,5m Balanceado Microfone </t>
  </si>
  <si>
    <t>Capa Armadura Compativel Samsung S21fe S22 S20fe A53 Branca</t>
  </si>
  <si>
    <t>Cabo P10 Mono Xlr Fêmea 0,5m Cabos &amp; Plugs Ouro Preto Profissional</t>
  </si>
  <si>
    <t>Cabo P10 Mono - Xlr Macho 3m Pro Audio Ouro Profissional</t>
  </si>
  <si>
    <t>Microfone Lapela Sem Fio Compatível Com Android Tipo C Cor Preto</t>
  </si>
  <si>
    <t>Cabo 1.5m P10 Stereo Trs - Xlr Macho Pro Audio Instrumentos</t>
  </si>
  <si>
    <t>Cabo Xlr Fêmea P10 Mono Ts 3m Cabos &amp; Plugs Cobre Ofc 6mm Branco</t>
  </si>
  <si>
    <t>Cabo 5m P10 Mono Ts - Xlr Fêmea Branco Cobre Ofc Pro Ouro Dj</t>
  </si>
  <si>
    <t>Hub Usb-c 4 Portas Cabos &amp; Plugs Preto Compatível Com Windows E Macos</t>
  </si>
  <si>
    <t>Cabo P10 Mono - Xlr Fêmea 3m Pro Audio Ouro Profissional</t>
  </si>
  <si>
    <t>Capa Armor Compativel Samsung S21fe / S22 / S20fe / A53 Rosa</t>
  </si>
  <si>
    <t>Cabo 1,5m Instrumento P10 Mono Ts - P10 Mono Ts Studio Audio</t>
  </si>
  <si>
    <t>Par De Cabos De Caixa Cobre Ofc Trançado Terminações Banana</t>
  </si>
  <si>
    <t>2 X Vga Hdmi Dummy Prata Display 4k Adaptador 1.4 Emulador</t>
  </si>
  <si>
    <t>Kit Com 4 Conectores Xlr Macho Premium Zinco Linha Pro Pci</t>
  </si>
  <si>
    <t>Cabo P10 Mono Ts - Xlr Macho 1m Branco Ofc Ouro Pro Studio</t>
  </si>
  <si>
    <t>Capa Armor Compativel Com Samsung A14 A23 A24 A33 A34 A54 Az</t>
  </si>
  <si>
    <t>Cabo 2m Xlr Macho - Fêmea Fio Branco Balanceado Microfone</t>
  </si>
  <si>
    <t>Cabo Xlr Balanceado 1,5m Branco Cabos &amp; Plugs Para Microfone</t>
  </si>
  <si>
    <t>Par Cabo Xlr Macho - Xlr Fêmea 3m Balanceado Microfone Pro</t>
  </si>
  <si>
    <t>Par De Cabos 2m P10 Stereo 6.35mm - P10 Stereo 6.35mm Audio</t>
  </si>
  <si>
    <t>Par De Cabos 1m P10 Stereo Trs - Xlr Macho Pro Audio Dj Ofc</t>
  </si>
  <si>
    <t>Cabo Xlr 1.5m Balanceado Cabos &amp; Plugs 20awg Oxigen Free Áudio</t>
  </si>
  <si>
    <t>Cabo Xlr Fêmea P10 Mono 1,5m Branco Ouro - Cabos &amp; Plugs</t>
  </si>
  <si>
    <t>Par De Cabos 50cm P10 Stereo Trs - Xlr Macho Pro Audio 0.5m</t>
  </si>
  <si>
    <t>Cabo P10 Mono Ts - Xlr Macho 150cm Branco Ofc Pro Studio 1.5</t>
  </si>
  <si>
    <t>Capa Compatível Com Samsung A14 Tipo Armadura Cor Branca</t>
  </si>
  <si>
    <t>Cabo Auxiliar De Áudio P2/p2 It-blue Le-804 5 M</t>
  </si>
  <si>
    <t>Cabo 1m P10 Mono Ts - Xlr Fêmea Branco Cobre Ofc Pro Ouro</t>
  </si>
  <si>
    <t>Capa Armadura Compatível Com iPhone 15 / 14 / 13 Tpu Azul</t>
  </si>
  <si>
    <t>Kit 4 Conectores Xlr Macho/fêmea Pci Preta Áudio Profissional Preto</t>
  </si>
  <si>
    <t>Cabo Hdmi 8k 3m Knup Kp-yp5005 Preto Condutores Ouro Pvc</t>
  </si>
  <si>
    <t>Capa Armadura Com Suporte Em V Compativel Com Samsung S20 Fe Cor Dourada</t>
  </si>
  <si>
    <t>Kit De 2un Plugues Xlr 90 Graus Macho E Fêmea - Mxt</t>
  </si>
  <si>
    <t xml:space="preserve">Cabo De Carregamento Usb-a Para Usb-c Com Display Visor </t>
  </si>
  <si>
    <t>Capa Armadura Compativel Samsung S21fe / S22 / A53 Preta</t>
  </si>
  <si>
    <t>Cabo Xlr Macho Para P10 Mono 1m Branco Cabos &amp; Plugs</t>
  </si>
  <si>
    <t>Capa Compatível Com Samsung A14 A23 A24 A33 A34 A54 Branca</t>
  </si>
  <si>
    <t>Cabo Rca 2m Cobre Ofc 2x Rca P/ 2x Rca Ouro Cabos &amp; Plugs</t>
  </si>
  <si>
    <t>Cabo Midi 50cm Para P2 3.5mm 90 Graus Tipo A - Cabos &amp; Plugs</t>
  </si>
  <si>
    <t xml:space="preserve">Par De Cabos 3m Branco P10 Stereo 6.35mm - P10 Stereo Trs </t>
  </si>
  <si>
    <t>Cabo 3m Instrumento P10 Mono - P10 Mono Ts Guitarra Violão</t>
  </si>
  <si>
    <t>Cabo Xlr Macho - Xlr Fêmea 7.5m Balanceado Microfone Pro</t>
  </si>
  <si>
    <t>Cabo Cor Branca 1,5m P10 Mono Ts - Xlr Fêmea Banhado A Ouro</t>
  </si>
  <si>
    <t>Conectores Xlr Macho / Fêmea Premium Cor Preta 4 Unidades</t>
  </si>
  <si>
    <t>Cabo 1.5m Xlr Macho - Fêmea 20 Awg Plug Metal High End Ofc</t>
  </si>
  <si>
    <t>Capa Armadura Compativel Samsung S21fe / S22 / A53 Suporte V</t>
  </si>
  <si>
    <t>Capa Armadura Compativel Samsung S20 Fe Anti-choque S20fe</t>
  </si>
  <si>
    <t>Capa Armadura Com Suporte Em V Compativel Com Samsung A53 Cabos &amp; Plugs Cor Azul</t>
  </si>
  <si>
    <t>Cabo 3m P10 Mono Ts - Xlr Fêmea Branco Cobre Ofc Pro Ouro Dj</t>
  </si>
  <si>
    <t>Cabo Midi 1,5m Para P2 3.5mm Tipo A - Cabos &amp; Plugs</t>
  </si>
  <si>
    <t>Cabo Midi 1m Para P2 3.5mm 90 Graus Tipo A - Cabos &amp; Plugs</t>
  </si>
  <si>
    <t xml:space="preserve">Capa Compátivel Com Samsung A14 A23 A24 A33 A34 A54 Rosa </t>
  </si>
  <si>
    <t>Cabo Xlr Xlr 2m Branco De Metal Cabos &amp; Plugs Áudio Profissional</t>
  </si>
  <si>
    <t>Cabo De 3 Metros Displayport 8k 60hz - Hdtv - Cabos &amp; Plugs</t>
  </si>
  <si>
    <t>Capa Armadura Compativel Samsung S21fe / S22 / A53 Prata</t>
  </si>
  <si>
    <t>Cabo 5m Displayport 8k 60hz - Alta Resolução - Cabos &amp; Plugs</t>
  </si>
  <si>
    <t>Cabo 2m Compatível Com Hdmi 8k Cinza It-blue Le-6632</t>
  </si>
  <si>
    <t>Capa Armadura Com Suporte Em V Compatível Com Samsung S21fe Azul</t>
  </si>
  <si>
    <t>Capa Armadura Compativel Samsung S21fe / S22 / A53 Dourada</t>
  </si>
  <si>
    <t>Cabo Snake 2m Db25 Tascam - 8x Xlr Femea - Sa8 - Ofc Analog</t>
  </si>
  <si>
    <t>Cabo Xlr Macho-fêmea Metal 2m Branco - Cabos &amp; Plugs</t>
  </si>
  <si>
    <t>Par De Cabos 1.5m P10 Stereo 6.35mm - P10 Stereo 6.35mm</t>
  </si>
  <si>
    <t>Cabo 2m 2x Rca Para 2x Rca, Cobre Ofc, Ouro Cabos &amp; Plugs</t>
  </si>
  <si>
    <t>Cabo Speakon Premium 3m Fio 2x2,5mm Com Conectores De Metal</t>
  </si>
  <si>
    <t>Cabo 1.8m 8k 60hz Ultra High Speed Compatível Com Hdmi</t>
  </si>
  <si>
    <t>Cabo P2 Fêmea P10 Estéreo 90 Graus 2m Preto Cabos &amp; Plugs</t>
  </si>
  <si>
    <t>Capa Compativel Com Samsung S21fe, Armadura Com Suporte Tpu Rígido Cor Branca</t>
  </si>
  <si>
    <t>Cabo Midi 3m Para P2 3.5mm 90 Graus Tipo A - Cabos &amp; Plugs</t>
  </si>
  <si>
    <t>Cabo De Fone 2m P2 Femea Para P10 90o Preto Cabos &amp; Plugs</t>
  </si>
  <si>
    <t>Cabos &amp; Plugs Rolo Xlr 100m Microfone Cobre Ofc 6mm Profissional Cor Preto</t>
  </si>
  <si>
    <t>Capa Armadura Compatível Com iPhone 15 / 14 / 13 Tpu Branca</t>
  </si>
  <si>
    <t>Cabo De Guitarra, P10 90° Branco 2m - Cabos &amp; Plugs</t>
  </si>
  <si>
    <t>Fonte Tgt Enfield, 500w, Atx Bivolt, Preto, Tgt-efd-bk01</t>
  </si>
  <si>
    <t>Cabo Snake 2m Db25 Para 8x Xlr Fêmea Ofc Preto Cabos &amp; Plugs</t>
  </si>
  <si>
    <t>Microfone Usb Alta Captação Com Luzes Rgb, Cabos &amp; Plugs</t>
  </si>
  <si>
    <t>Cabo Displayport 4k 60hz 1.8m Alta Resolução - Cabos &amp; Plugs</t>
  </si>
  <si>
    <t>Cabos &amp; Plugs Rolo Xlr  100m Microfone Cobre Ofc 6mm Studio</t>
  </si>
  <si>
    <t>Cabo Compatível Com Hdmi 8k Knup Kp-yp5005 3m Preto</t>
  </si>
  <si>
    <t>Cabo 3m 8k 60hz Ultra High Speed Compatível Com Hdmi</t>
  </si>
  <si>
    <t>Cabo Hdtv 5m 8k 60hz Compatível Com Hdmi - Cabos &amp; Plugs</t>
  </si>
  <si>
    <t>Teclado De Membrana Abnt2 Design Retro E Teclas Silenciosas</t>
  </si>
  <si>
    <t>Pack 8 Plugues Banana Sem Casco Encaixe Cobre Banhado A Ouro</t>
  </si>
  <si>
    <t>Cabo P10 Mono - Xlr Macho 3m Branco Audio Profissional Ofc</t>
  </si>
  <si>
    <t>Cabo Displayport 3m Full Hd Compatível Com Computador E Tvs</t>
  </si>
  <si>
    <t>Conectores Xlr Macho / Fêmea Premium Cor Preta 4 Unidades Cor Preto</t>
  </si>
  <si>
    <t>Case Armor Compatível Com iPhone 13 Pro Apoio V Anti Choque</t>
  </si>
  <si>
    <t>Fonte Evga Bq 850 Semi Modular 80 Plus Pfc Ativo Psu Pc</t>
  </si>
  <si>
    <t>Cabo P2 Para Rca 1.5m Stereo Banhado A Ouro Cobre Ofc Branco Cabos &amp; Plugs</t>
  </si>
  <si>
    <t>Capa Armor Compatível Com Xiaomi Poco X5 / X5 Pro 5g Preta</t>
  </si>
  <si>
    <t>Cabo Adaptador Dvi Para Hdmi Monitor Notebook 3 Mts Premium</t>
  </si>
  <si>
    <t>Cabo Star Cable 2 P10 Mono Rca 5m Preto Latão Niquelado</t>
  </si>
  <si>
    <t>2 X Dummy Plug Virtual Compatível Com Hdmi 4k Adaptador 1.4</t>
  </si>
  <si>
    <t>Mini Hub Usb 3 Portas 1 Usb 3.0 Usb 2.0 Laptop Notebook</t>
  </si>
  <si>
    <t>Cabo Displayport 1.2 Knup Le-6629 3m 4k Ouro Preto Freesync 60hz</t>
  </si>
  <si>
    <t>Cooler Fan Gigabyte 4pin, 88mm T129215su 1060 1070 570 580</t>
  </si>
  <si>
    <t>Adaptador Add2psu Atx Sata 24pin Para 4pin Duas Fontes Add 2</t>
  </si>
  <si>
    <t>Hub Usb E Adaptador De Rede - 3 Portas Usb-a E 100mbps Rj45 Cor Branco</t>
  </si>
  <si>
    <t>Placa Riser Card Ver 009s Usb 3.0 Pci-e 1x-16x Mineração</t>
  </si>
  <si>
    <t>Capa Armor Compatível Com Xiaomi Poco X5 / X5 Pro 5g Azul</t>
  </si>
  <si>
    <t>Cabo Usb-c Para Usb-c 100w 1m Azul Carregamento Rápido It-blue Le-872cc</t>
  </si>
  <si>
    <t>Cabo 1.5m P2 3.5mm Macho - P10 Stereo Trs Headphone Proaudio</t>
  </si>
  <si>
    <t>Cabo 2x P10 Para 2x Rca 1m Stereo Banhado A Ouro Audio Pro</t>
  </si>
  <si>
    <t>Teclado De Membrana Abnt2 Design Retro E Teclas Silenciosas Cor De Teclado Cinza-escuro Idioma Português Brasil</t>
  </si>
  <si>
    <t>Cabo 2x P10 Para 2x Rca 50cm Stereo Banhado A Ouro Audio Pro</t>
  </si>
  <si>
    <t>Cooler Fan Xfx Cf1010u12s Rx 580 590 Rx580 Vga Gpu</t>
  </si>
  <si>
    <t>Cabo P10 Stereo - Xlr Fêmea 1,5m Pro Audio Banhado A Ouro Cobre Ofc Cor Preta Cabos &amp; Plugs</t>
  </si>
  <si>
    <t>Cabo P10 Mono - Xlr Macho 50cm 0.5m Pro Audio Ouro Material Cobre Ofc Cor Branca Marca Cabos &amp; Plugs</t>
  </si>
  <si>
    <t>Cabo Displayport Para Hdmi 4k 1,8m Rb Tronics Preto Conexão Alta Qualidade</t>
  </si>
  <si>
    <t>Kit 4 Conectores Xlr Macho / Xlr Fêmea Premium Zinco Plugues Cor Preto</t>
  </si>
  <si>
    <t>Cabo Xlr Macho - Xlr Fêmea 3m Balanceado Microfone Pro Ouro</t>
  </si>
  <si>
    <t>Cabo 50cm P10 Stereo 6.35mm - P10 Stereo 6.35mm Branco Trs</t>
  </si>
  <si>
    <t>Pasta Organizadora De Cartões De Crédito E Visita 90 Cards</t>
  </si>
  <si>
    <t>Capa Compatível Com iPhone 15 / 14 / 13 Armadura Preta</t>
  </si>
  <si>
    <t>Cabo P10 Stereo - Xlr Fêmea 1m Pro Audio Ouro Profissional</t>
  </si>
  <si>
    <t>Kit 4 Conectores P10 Mono 90 Graus Pci Prateado Guitarra Áudio</t>
  </si>
  <si>
    <t>Cabo 50cm P10 Stereo Trs - Xlr Fêmea Branco Pro Audio Dj 0.5</t>
  </si>
  <si>
    <t>05 Conectores Plugs Jacks P2 Fêmea Estéreo Para Cabos</t>
  </si>
  <si>
    <t xml:space="preserve">Cabo Xlr Macho - Xlr Fêmea Branco 1m Balanceado Microfone </t>
  </si>
  <si>
    <t>Cabo Microfone Xlr Fêmea Macho Star Cable 10 Metros</t>
  </si>
  <si>
    <t>Kit 8 Conectores Xlr Pci Macho E Fêmea Studio Metal Prateado</t>
  </si>
  <si>
    <t>Cabo Hdmi 8k 5m It-blue Ultra Hd 60hz 4k 120hz Suporta Hdr 2.1</t>
  </si>
  <si>
    <t>Box 3 Fans 120mm Pwm Argb 5v Endereçável Controlador Sata</t>
  </si>
  <si>
    <t>Par De Cabos 5m P10 Stereo Trs - Xlr Macho Pro Audio Studio</t>
  </si>
  <si>
    <t>Cabo P10 Stereo Trs - Xlr Macho 50cm Branco Ofc Ouro Pro 0.5</t>
  </si>
  <si>
    <t>Cabo 3m P2 3.5mm Fêmea - P10 Stereo Trs Branco Extensor Pro</t>
  </si>
  <si>
    <t>Cabo P10 Stereo Trs - Xlr Macho 2m Branco Ofc Ouro Pro Audio</t>
  </si>
  <si>
    <t>Cabo Hdmi 4k 2.0 5m Blindado Compatível Tv E Gamer</t>
  </si>
  <si>
    <t>Cabo 5m Hd Tv 8k @ 120hz - 4k @ 144hz Blindado</t>
  </si>
  <si>
    <t>Cabo P2 90 Graus 3m It-blue Le-804c - Cabo Auxiliar De 3.5mm P2 / P2</t>
  </si>
  <si>
    <t>Cabo Trs Branco 1,5m P10 Stereo 6.35mm - P10 Stereo 6.35mm</t>
  </si>
  <si>
    <t>4 Plug Banana Folheados A Ouro Cabos De Caixa Speaker Plugs</t>
  </si>
  <si>
    <t>One-touch Magnético 55pt Porta Cards Toploader Copa Pokemon</t>
  </si>
  <si>
    <t>Cabo 1m P10 Stereo Trs - Xlr Fêmea Branco Pro Audio Dj Mix</t>
  </si>
  <si>
    <t>Cabo Cor Branca 1m P10 Stereo 6.35mm - P10 Stereo 6.35mm Trs</t>
  </si>
  <si>
    <t>Cabo Riser 15cm Adaptador 16x Extensor Ribbon Pci-e Rtx 3060</t>
  </si>
  <si>
    <t>Plug P10 Stereo Ponta Gold - Kit 5 Conectores Pro Star Cable Cor Prateado</t>
  </si>
  <si>
    <t>Cabo Hdmi 8k 3m It-blue Le-6632 Cinza Banhado A Ouro Conectores Jack</t>
  </si>
  <si>
    <t>8 Plug Banana Cinza Cromado Cabo De Caixa Plug Banhado Ouro</t>
  </si>
  <si>
    <t>Cabo Riser Mineração Pci 1x To 16x Mini Pci-e 3.0 Usb 009s</t>
  </si>
  <si>
    <t>Cabo Branco 2m P10 Stereo 6.35mm - P10 Stereo 6.35mm Trs</t>
  </si>
  <si>
    <t>Cabo P10 Mono - Xlr Macho 5m Pro Audio Ouro Profissional Ts</t>
  </si>
  <si>
    <t>1 Unidade Cooler Fan Gigabyte 4pin, 88mm T129215su 1070 570</t>
  </si>
  <si>
    <t>Cabo P2 Para Rca 1m Stereo Banhado A Ouro Cobre Ofc Branco</t>
  </si>
  <si>
    <t>Cabo Hdmi 1.4 Com Filtro 5 Metros Full Hd Pontas Dourada</t>
  </si>
  <si>
    <t>Cabo P10 Mono - Xlr Fêmea 1,5m Pro Audio Ouro Profissional</t>
  </si>
  <si>
    <t>Capa Armadura Compativel Com Samsung S20fe Anti-choque Cor Preta Marca Cabos &amp; Plugs</t>
  </si>
  <si>
    <t>Conjunto Cabos Usb Plug Universal Para Celulares Conjunto Cor Preto</t>
  </si>
  <si>
    <t>Cabo Branco 5m P10 Stereo 6.35mm - P10 Stereo 6.35mm Trs</t>
  </si>
  <si>
    <t>Kit Plug P10 Mono Pci PLG-103 Conector Metal Dourado Guitarra Áudio Prateado</t>
  </si>
  <si>
    <t>Capa Armadura Compativel Xiaomi Note 12 / Pro Redmi Shield</t>
  </si>
  <si>
    <t>Cabo P10 Mono - Xlr Macho 0.5 Pro Audio Ouro</t>
  </si>
  <si>
    <t>Lotus Cabo Adaptador Conversor Audio Midi Gravacao Interface Usb</t>
  </si>
  <si>
    <t>Hub 9 Em 1 Usb-c, Vga, 4k, Carregamento, Usb, Sd, P2 3.5mm</t>
  </si>
  <si>
    <t>Cabo P2 Para Rca 50cm Stereo Banhado A Ouro Cobre Ofc Branco</t>
  </si>
  <si>
    <t>Cabo Adaptador P2 Fêmea 3.5mm P10 Estéreo 3m Branco Cabos &amp; Plugs</t>
  </si>
  <si>
    <t>Kit 5 One-touch Magnético 55pt Porta Cards Toploader Copa</t>
  </si>
  <si>
    <t>Cabo 1.5m P10 Stereo Trs - Xlr Fêmea Branco Pro Audio Dj 150</t>
  </si>
  <si>
    <t>Hub Usb-c 3.0 8 Em 1 Cabos &amp; Plugs Com P2 Stereo</t>
  </si>
  <si>
    <t>Kit Conectores Xlr Macho Fêmea Pci 4 Peças Metal Prateado Áudio</t>
  </si>
  <si>
    <t xml:space="preserve">Cabo Branco 2m P10 Stereo 6.35mm - P10 Stereo 6.35mm Trs </t>
  </si>
  <si>
    <t>25 Toploaders 55pt 22mm Rígido Cards Insert Com Película</t>
  </si>
  <si>
    <t>12 Plug Banana Cinza Cromado Cabo De Caixa Plug Banhado Ouro</t>
  </si>
  <si>
    <t>Capa Compatível Com Xiaomi Poco X5 5g Cor Branca, Armadura Anti Impacto, Cabos &amp; Plugs</t>
  </si>
  <si>
    <t>Cabo Xlr Fêmea P10 Mono 50cm Branco Ofc Conectores Ouro Cabos &amp; Plugs</t>
  </si>
  <si>
    <t>Kit 4 Conectores Xlr Fêmea Pci Preto Zinco Áudio Profissional</t>
  </si>
  <si>
    <t>Cabo Displayport 4k Knup Kp-yp1006 3m Preto</t>
  </si>
  <si>
    <t>Cabo P10 Stereo - Xlr Fêmea 1,5m Pro Audio Ouro Profissional</t>
  </si>
  <si>
    <t>Cabo De Vídeo Compatível Com Hdmi 4k Ultra Hd Alta Resolução 144hz 1080p Hdr 5m</t>
  </si>
  <si>
    <t>Cabo Força Tripolar 90º It-blue 1.5m Preto Ideal Para Computador Tv 127/220v</t>
  </si>
  <si>
    <t>Cabo 2m P10 Stereo Trs - Xlr Fêmea Fio Cor Branca Material Cobre Ofc Marca Cabos &amp; Plugs</t>
  </si>
  <si>
    <t>Riser Adaptador Conversor M2 Para Usb 3.0 Pci-e 1x M2 Ngff</t>
  </si>
  <si>
    <t>Cabo P2 3.5mm X 2 P10 Studio 0,5m Studio High End Cor Branca</t>
  </si>
  <si>
    <t>Par De Cabos 50cm Branco P10 Stereo 6.35mm - P10 Stereo Trs</t>
  </si>
  <si>
    <t xml:space="preserve">Cabo Xlr Macho - Xlr Fêmea Branco 5m Balanceado Microfone </t>
  </si>
  <si>
    <t xml:space="preserve">Par Cabo Xlr Macho - Xlr Fêmea 2m Balanceado Studio Pro Kit </t>
  </si>
  <si>
    <t>Cabo 50cm P10 Mono Ts - Xlr Fêmea Branco Cobre Ofc Pro Ouro</t>
  </si>
  <si>
    <t>Kit 8 Conectores P10 Stereo Com Ponta Dourada E Mola Balance Cor Prateado</t>
  </si>
  <si>
    <t xml:space="preserve">Cabo Xlr Macho - Xlr Fêmea Branco 3m Balanceado Microfone </t>
  </si>
  <si>
    <t xml:space="preserve">Microfone Lapela Tipo C Cabo 1.5m Metros  C/ Capinha Usb-c </t>
  </si>
  <si>
    <t xml:space="preserve">Kit 5 One-touch Magnético 55pt Porta Cards Toploader Copa </t>
  </si>
  <si>
    <t xml:space="preserve">Par De Cabos Xlr Macho - Xlr Fêmea 5m Balanceado Microfone </t>
  </si>
  <si>
    <t xml:space="preserve">Par De Cabos 3m P10 Stereo Trs - Xlr Macho Pro Audio Dj </t>
  </si>
  <si>
    <t>Cabo P2 Para Rca 3m Stereo Banhado A Ouro Cobre Ofc Branco</t>
  </si>
  <si>
    <t>Par De Cabos 5m P10 Stereo Trs - Xlr Macho Branco Ofc 99</t>
  </si>
  <si>
    <t>Cabo 2m P10 Stereo Trs - Xlr Fêmea Branco Pro Audio Mixer Dj</t>
  </si>
  <si>
    <t xml:space="preserve">Par De Cabos 1.5m Branco P10 Stereo 6.35mm - P10 Stereo Trs </t>
  </si>
  <si>
    <t>Cabo P2 P10 Stereo 3m Branco Cabos &amp; Plugs Áudio Banhado A Ouro</t>
  </si>
  <si>
    <t xml:space="preserve">Par De Cabos 2m P10 Stereo Trs - Xlr Macho Pro Audio Dj </t>
  </si>
  <si>
    <t>Cabo P2 3.5mm X 2 P10 Stereo 1.5m Studio High End Cor Branca</t>
  </si>
  <si>
    <t xml:space="preserve">Par De Cabos 1.5m P10 Stereo Trs - Xlr Macho Pro Audio Dj </t>
  </si>
  <si>
    <t>Cabo 5m P10 Stereo Trs - Xlr Fêmea Branco Pro Audio Dj Mixer</t>
  </si>
  <si>
    <t>2x Placa Riser Card Ver 009s Usb 3.0 Pci-e 1x-16x Mineração</t>
  </si>
  <si>
    <t>Hub 9 Em 1 Usb-c, Vga, 4k, Carregamento, Usb, Sd, P2 3.5mm Prateado</t>
  </si>
  <si>
    <t>10 Plug Banana Folheados A Ouro Cabos De Caixa Speaker Plugs</t>
  </si>
  <si>
    <t>Cabo Xlr Macho - Xlr Fêmea Branco 3m Balanceado Microfone</t>
  </si>
  <si>
    <t>25 Toploaders 55pt 22mm Rígido Cards Insert Com Película Cabos &amp; Plugs 2024</t>
  </si>
  <si>
    <t>Cabo 3m P10 Stereo Trs - Xlr Fêmea Branco Produção Dj Mixer</t>
  </si>
  <si>
    <t>Capa Compatível Com iPhone 15, Cor Preta, Armadura Anti Impacto Cabos &amp; Plugs Preto</t>
  </si>
  <si>
    <t xml:space="preserve">Cooler Fan Nvidia Msi Pld09210b12hh 570 580 470 Rx 480 </t>
  </si>
  <si>
    <t>Cabo Adaptador Midi Para Usb 2m Interface Usb Suporte Midi</t>
  </si>
  <si>
    <t xml:space="preserve">Cooler Triplo Fan Aorus Gigabyte T128010su 1070 1080 Gtx </t>
  </si>
  <si>
    <t>Cabo De Carregamento Usb C Com Display Led Visor Integrado Cabos &amp; Plugs Cabo Usb C</t>
  </si>
  <si>
    <t>Cabo P2 3.5mm X 2 P10 Stereo 3m Studio High End Ouro Branco</t>
  </si>
  <si>
    <t>Kit 4 Conectores Xlr Macho / Xlr Fêmea Premium Zinco Plugues</t>
  </si>
  <si>
    <t>Cabo 3m P2 3.5mm Macho - P10 Stereo Trs Headphone Branco</t>
  </si>
  <si>
    <t>Kit De 5 P2 Fêmea Jack Conectores De Metal Star Cable Cinza-escuro</t>
  </si>
  <si>
    <t>Hub Adaptador Usb-c Micro Sd 5em1 Macbook Pd Charger Tipo-c</t>
  </si>
  <si>
    <t>Cabo Riser 19cm Adaptador 16x Extensor Ribbon Pci-e Rtx 3060</t>
  </si>
  <si>
    <t>4 Plug Banana Cinza Cromado Cabo De Caixa Plug Banhado Ouro</t>
  </si>
  <si>
    <t>Cabo Xlr Fêmea Para Xlr Macho Balanceado 1m Branco Microfone Profissional</t>
  </si>
  <si>
    <t>Cabo De Áudio 1m - 2x P10 Mono Ts Para 1x Xlr Macho Splitter</t>
  </si>
  <si>
    <t xml:space="preserve">Par Cabos De Caixa 3m Cobre Ofc Trançado Terminações Banana </t>
  </si>
  <si>
    <t>Cabo P2 3.5mm X 2 P10 Stereo 1m Studio High End Ouro Branco</t>
  </si>
  <si>
    <t>Capa Armadura Compatível Com iPhone 14 Cor Preta Marca Cabos &amp; Plugs Preto</t>
  </si>
  <si>
    <t>Cabo Usb Universal C V8 V3 Lightning Para Motorola iPod Noki</t>
  </si>
  <si>
    <t>Plug P10 Stereo Ponta Gold - Kit 5 Conectores Pro Star Cable</t>
  </si>
  <si>
    <t>Cabo P10 Mono - Xlr Macho 1m Pro Audio Ouro Profissional</t>
  </si>
  <si>
    <t>8 Plugues Banana Pino 2mm Receiver Banhado A Ouro Caixas</t>
  </si>
  <si>
    <t>Cabo P10 Mono - Xlr Macho 1,5m Pro Audio Ouro Profissional</t>
  </si>
  <si>
    <t>Cabo 25cm P2 3.5mm Fêmea - P10 Stereo Trs Extensor Headphone</t>
  </si>
  <si>
    <t>Cabo 7.5m P10 Stereo 6.35mm - P10 Stereo 6.35 Balanceado 7m</t>
  </si>
  <si>
    <t>Adaptador Ngff M.2 Para Pci-e 4x Riser Card M2 Key M Pcie X4</t>
  </si>
  <si>
    <t>Cabo P2 3.5mm X 2 P10 Mono 1m Celular Studio High End Ouro</t>
  </si>
  <si>
    <t>Cabo P10 Mono - Xlr Macho 2m Pro Audio Ouro Profissional</t>
  </si>
  <si>
    <t>Capa Compativel Com Samsung S20fe, Armor Series S Com Suporte Tpu Rígido Cor Azul Cabos &amp; Plugs</t>
  </si>
  <si>
    <t>Cabo P2 Para Rca 1.5m Stereo Banhado A Ouro Cobre Ofc Branco</t>
  </si>
  <si>
    <t>Cabo Xlr 3m Macho-fêmea Balanceado Profissional Cabos &amp; Plugs Preto</t>
  </si>
  <si>
    <t>Hub Usb-c Lan Rj45 + 3 Portas Usb 2.0 Ethernet 100mbps Usbc</t>
  </si>
  <si>
    <t xml:space="preserve">Capa Armor Compatível Com Xiaomi Poco X5 / X5 Pro 5g Rosa </t>
  </si>
  <si>
    <t>Cabo Hdmi 3m Metros Mts 4k 3d Gold Full Hd Blindado Tv Pc</t>
  </si>
  <si>
    <t>Vga Hdmi Dummy Plug Preto Display 4k Adaptador 1.4 Emulador</t>
  </si>
  <si>
    <t xml:space="preserve">Par Cabo Xlr Macho - Xlr Fêmea 1,5m Balanceado Microfone </t>
  </si>
  <si>
    <t>Hub Usb C 4 Portas 1 Usb3.0 3 Usb2.0 Tablet E Notebook Usb-c</t>
  </si>
  <si>
    <t>Microfone De Lapela Usb Tipo C 1,5m Com Capa Celular Type-c</t>
  </si>
  <si>
    <t xml:space="preserve">Adaptador Hub Usb A 2.0 Ethernet 100mbps + 3 Portas Usb 2.0 </t>
  </si>
  <si>
    <t>Fan Cooler Rgb Led 120mm Ventoinha 120x120 Gabinete Cpu 12cm</t>
  </si>
  <si>
    <t>Par De Cabos P10 Stereo Trs - Xlr Fêmea 1.5m Mixer Ofc Ouro</t>
  </si>
  <si>
    <t>Cabo 2m P10 Mono Ts - Xlr Fêmea Branco Cobre Ofc Pro Ouro</t>
  </si>
  <si>
    <t>Capa Armadura Compativel Xiaomi Note 11 / Lite / Pro Azul 5g</t>
  </si>
  <si>
    <t>1 Unidade Cooler Fan Xfx Cf1010u12s Rx 580 590 Rx580 Vga Gpu</t>
  </si>
  <si>
    <t>Cabo De Força Energia Tripolar 90 Graus 1,5m It-blue Le-25</t>
  </si>
  <si>
    <t>Cabo 5m P10 Stereo Trs - Xlr Macho Pro Audio Instrumentos Cor Branca</t>
  </si>
  <si>
    <t>Kit 5 One-touch Magnético 130pt Porta Cards Várias Cartas</t>
  </si>
  <si>
    <t>Par Cabo P10 Stereo - Xlr Fêmea 1m Audio Profissional Kit</t>
  </si>
  <si>
    <t xml:space="preserve">Par De Cabos 2m Branco P10 Stereo 6.35mm - P10 Stereo Trs </t>
  </si>
  <si>
    <t>Cabo De Microfone 10m Xlr Macho - Xlr Fêmea Cobre Plug Metal</t>
  </si>
  <si>
    <t>Cabo P2 3.5mm X 2 P10 Mono 0,5m Celular Studio High End Ouro</t>
  </si>
  <si>
    <t>Cabo P10 Stereo Trs - Xlr Macho 7.5m Branco Ofc Pro Audio</t>
  </si>
  <si>
    <t>Cabo P10 Mono - Xlr Fêmea 5m Pro Audio Ouro Profissional</t>
  </si>
  <si>
    <t>Kit 5 One-touch Magnético 130pt Porta Cards Cartas 5 One Touch 130pt Português</t>
  </si>
  <si>
    <t>Cabo 7.5m P10 Stereo Trs - Xlr Macho Pro Audio Instrumentos</t>
  </si>
  <si>
    <t xml:space="preserve">12 Plugs Banana Pino 2mm Receiver Vintage Banhado A Ouro </t>
  </si>
  <si>
    <t>Cabo Displayport 3m Full Hd Kapbom Compatível Com Pc E Tvs</t>
  </si>
  <si>
    <t>Par De Cabos 5m P10 Stereo 6.35mm - P10 Stereo 6.35mm Audio</t>
  </si>
  <si>
    <t>Cabo P10 Mono Ts - Xlr Macho 2m Branco Ofc Ouro Pro Mixer</t>
  </si>
  <si>
    <t>Cabo 1m Instrumento P10 Mono Ts - P10 Mono Ts Studio Audio</t>
  </si>
  <si>
    <t>Teclado De Membrana Abnt2 Design Retro E Teclas Silenciosas Creme Português Brasil</t>
  </si>
  <si>
    <t>Cabo De Carregamento Usb C Com Display Led Visor Integrado</t>
  </si>
  <si>
    <t>Cabo P2 90 Graus 3m Le-804c - Cabo Auxiliar De 3.5mm P2 / P2</t>
  </si>
  <si>
    <t xml:space="preserve">Hub Carregador Duplo Usb-c Tipo C Macbook Leitor De Cartões </t>
  </si>
  <si>
    <t>Cooler Cf1015h12d Vga Fan Para Sapphire Rx480 570 Gpu Nitro</t>
  </si>
  <si>
    <t>Microfone Lapela Sem Fio Lelong iPhone Lightning Omnidirecional Le-930 Preto</t>
  </si>
  <si>
    <t>Cabo P10 Stereo Xlr Branco 50cm Profissional Cabos &amp; Plugs Áudio Ouro</t>
  </si>
  <si>
    <t>Cabo P2 3.5mm X 2 P10 Mono 1,5m Celular Studio High End Pro</t>
  </si>
  <si>
    <t>Capa Armor Compatível iPhone 12 / 13 / 13 Pro / Max Apoio V</t>
  </si>
  <si>
    <t>Par Cabo P10 Mono - Xlr Fêmea 1m Pro Audio Profissional Kit</t>
  </si>
  <si>
    <t>Pocket Hub Usb C 4 Portas Usb 2.0 Portátil P/ Celular Tablet</t>
  </si>
  <si>
    <t>Capa Armadura Compativel Xiaomi Note 11 / Lite / Pro Rosa 5g</t>
  </si>
  <si>
    <t>Cabo P2 3.5mm X 2 P10 Studio 0,5m Preto Studio Profissional</t>
  </si>
  <si>
    <t>Par De Cabos 5m P10 Stereo Trs - Xlr Macho Branco Ofc 99%</t>
  </si>
  <si>
    <t>Par De Cabos 3m P10 Mono Ts - Xlr Fêmea Branco Cobre Ofc Dj</t>
  </si>
  <si>
    <t>Cabo P2 3.5mm X 2 P10 Stereo 1m Studio High End Profissional</t>
  </si>
  <si>
    <t>Cabo Speakon 2m Macho 90 Graus Cobre 2x2,5mm Cabos &amp; Plugs</t>
  </si>
  <si>
    <t>Cabo P2 3.5mm X 2 P10 Stereo 3m Studio High End Ouro Pro</t>
  </si>
  <si>
    <t>Par De Cabos 1.5m P10 Mono Ts - P10 Mono Guitarra Cobre Ofc</t>
  </si>
  <si>
    <t>Par De Cabos 1.5m P10 Mono Ts - P10 Mono Guitarra Branco Pro</t>
  </si>
  <si>
    <t xml:space="preserve">4x Adaptador Add2psu Atx Sata 24pin Para 4pin Duas Fontes </t>
  </si>
  <si>
    <t>Mini Hub Usb 3.0 3 Portas 1 Usb 3.0 Usb 2.0 Laptop Notebook</t>
  </si>
  <si>
    <t>Cabo P2 3.5mm Para 2 Rca 1m Branco Cabos &amp; Plugs Ouro Cobre Ofc</t>
  </si>
  <si>
    <t>Hub Usb Tipo C Adaptador 4 Portas 1 Usb-c Pd Charger Tipo-c</t>
  </si>
  <si>
    <t>10 Toploaders 55pt Plástico Rígido Cards Copa Esporte Sleeve</t>
  </si>
  <si>
    <t>Cabo Rca - Rca 1,5m Cobre Banhado Ouro Audio Studio Blindado</t>
  </si>
  <si>
    <t xml:space="preserve">Capa Armadura Compativel Xiaomi Redmi Note 11 / Lite / Pro </t>
  </si>
  <si>
    <t>Cabo De Microfone 5m Xlr Macho - Xlr Fêmea Cobre, Plug Metal</t>
  </si>
  <si>
    <t>Capa Armadura Com Suporte Em V Compativel Com Samsung S20 Fe Cor Prata</t>
  </si>
  <si>
    <t>Par De Cabos Rca 2m Ofc Cobre Com Plugs Cerâmica</t>
  </si>
  <si>
    <t>Cabo 3m Guitarra P10 Mono Ts - P10 Mono Ts Branco Audio</t>
  </si>
  <si>
    <t>Placa Riser Card Ver 009s Usb 3.0 Pci-e 1xto16x Cor Azul</t>
  </si>
  <si>
    <t xml:space="preserve">Par Cabo Rca - Rca 0,5m Cobre Banhado Ouro Audio Studio </t>
  </si>
  <si>
    <t xml:space="preserve">Capa Jaqueta Puffer Case Tpu Impacto Compatível iPhone 13 </t>
  </si>
  <si>
    <t>Cabo P2 3.5mm X 2 P10 Stereo 1.5m Studio High End Ouro Preto</t>
  </si>
  <si>
    <t>150 Toploaders Plástico Sleeve Rígido Cards Basquete Pokemon</t>
  </si>
  <si>
    <t>Cabo Displayport De 3 Metros, 4k,  Knup Kp-yp1006 Preto</t>
  </si>
  <si>
    <t>Cabo De Rede It-blue Le313 5m Rj45 Categoria 6 Cinza Banhado A Ouro</t>
  </si>
  <si>
    <t>Conectores Star Cable Xlr Metal Macho E Fêmea - 4 Unidades</t>
  </si>
  <si>
    <t>Capa Armor Compativel iPhone 13 / 14 Armadura Impacto Rosa</t>
  </si>
  <si>
    <t>Kit De 4 Cabos Dvi-d Para Hdmi 1,5m Preto - Dual Link</t>
  </si>
  <si>
    <t>Cabo Displayport Infoclub 1.8m Macho Para Monitores E Tvs Preta</t>
  </si>
  <si>
    <t>Hub Adaptador Usb Tipo-c Macbook Pro 3.0 Usb-c Type-c</t>
  </si>
  <si>
    <t>Cabo Displayport 3m Grasep Resolução 4k Ouro Pc Gamer Monitor Notebook</t>
  </si>
  <si>
    <t>Par De Cabos 1.5m Branco P10 Stereo 6.35mm P10 Stereo Trs Cobre Ofc Banhados A Ouro Cabos &amp; Plugs</t>
  </si>
  <si>
    <t>Par De Cabos Rca - Rca 1m Cobre Banhado A Ouro Blindado</t>
  </si>
  <si>
    <t>Par De Cabos P10 Stereo Trs - Xlr Fêmea 1m Branco Ofc Ouro</t>
  </si>
  <si>
    <t>Pasta Fichário 9-pocket 360 Cards 3/4 Figurinhas Copa Anime</t>
  </si>
  <si>
    <t>Cabo 3m Xlr Macho - Fêmea 20 Awg Plug Metal High End Ofc</t>
  </si>
  <si>
    <t>Pacote Personalizado De Cabos De Áudio Cabos &amp; Plugs</t>
  </si>
  <si>
    <t>Cabo De Rede Ethernet X-dronic Cat6 10m Utp Rj45 Alta Velocidade</t>
  </si>
  <si>
    <t>Hub Adaptador Usb-c Micro Sd 5em1 Macbook Pd Charger Tipo-c Cor Cinza-escuro</t>
  </si>
  <si>
    <t>Kit 8 Conectores P10 Mono Com Mola Para Montagem De Cabos Cor Prateado</t>
  </si>
  <si>
    <t>Fio Cabo De Caixa De Som Do 4 Banana Machos Em 4 Banana Machos Cabos &amp; Plugs Prata Do 3m</t>
  </si>
  <si>
    <t>Cabo Rca - Rca 2m Cobre Banhado A Ouro Audio Studio Blindado</t>
  </si>
  <si>
    <t>Capa Armor Compativel iPhone 13 / 14 Armadura Branca Impacto</t>
  </si>
  <si>
    <t>Kit 5 Plug Jack Cannon Conector Femea Corpo Metalico - Nwt</t>
  </si>
  <si>
    <t>Cabo Hdmi 4.0 4k Ultra Hd Preto 3m 4k 60 Fps Conectores Hdmi</t>
  </si>
  <si>
    <t>Carregador Para Celular Tipo C 2 Portas Usb Knup Cor Branco</t>
  </si>
  <si>
    <t>4x Adaptador Ngff M.2 Para Pci-e 4x Riser Card M2 Key M Pcie</t>
  </si>
  <si>
    <t>Par Cabo P10 Mono - Xlr Fêmea 2m Pro Audio Profissional Kit</t>
  </si>
  <si>
    <t>Case Armor Compatível Com iPhone 13 Pro Max Capa Com Apoio V</t>
  </si>
  <si>
    <t>Kit 8 Conectores P10 Mono Com Ponta Dourada E Mola Plugues</t>
  </si>
  <si>
    <t>Hub Usb E Adaptador De Rede - 3 Portas Usb-a E 1 Porta Rj45</t>
  </si>
  <si>
    <t>Kit De 8 Conectores Xlr Rosca Macho E Fêmea Metal Star Cable Prateado</t>
  </si>
  <si>
    <t>Cabo Displayport 4k 1.8m Blindado, Para Vídeo, Tv E Notebook</t>
  </si>
  <si>
    <t>Cabo Rca - Rca 0,5m Cobre Banhado Ouro Audio Studio Blindado</t>
  </si>
  <si>
    <t>Cabo 2m Instrumento P10 Mono Ts - P10 Mono Ts Studio Audio</t>
  </si>
  <si>
    <t>Case Armor Compatível Com iPhone 13 Capa Apoio V Anti Choque</t>
  </si>
  <si>
    <t>Kit 2 Pasta Fichário 9-pocket 360 Cards 3/4 Figurinhas Copa</t>
  </si>
  <si>
    <t>300 Toploaders Plástico Sleeve Rígido Cards Basquete Pokemon</t>
  </si>
  <si>
    <t>4x Adaptador Add2psu Atx Sata 24pin Para 4pin Duas Fontes</t>
  </si>
  <si>
    <t xml:space="preserve">Capa Compatível Com Celular A24 Samsung Protetor De Lente </t>
  </si>
  <si>
    <t>Cabo De Rede Internet Lan Rj45 Cftv Cat6 Montado 20 Metros</t>
  </si>
  <si>
    <t>Cabo Usb-c Para Usb-c 100w - Ultra Rápido Notebook E Laptops</t>
  </si>
  <si>
    <t>Cabo De Rede X-cell Rj45 Cat6 Azul 10m Patch Cord Internet</t>
  </si>
  <si>
    <t>Cartucho Hp 564 Preto Regular, Original, Fora Da Validade</t>
  </si>
  <si>
    <t>Kit 45 Un Carregador Qi Indução Sem Fio 10w Celulares Stand</t>
  </si>
  <si>
    <t>Cooler Fan Nvidia Msi Pld10010s12hh 1070 1080 570 580 470 Rx</t>
  </si>
  <si>
    <t>Cabo Xlr Macho - Xlr Fêmea 1,5m Balanceado Microfone Flex</t>
  </si>
  <si>
    <t>100 Plug Banana Cinza Cromado Cabo De Caixa Plug</t>
  </si>
  <si>
    <t xml:space="preserve">Par De Cabos 5m Branco P10 Stereo 6.35mm - P10 Stereo Trs </t>
  </si>
  <si>
    <t>Case Armor Compatível iPhone 12 13 / Pro / Max Apoio V Azul</t>
  </si>
  <si>
    <t>Carregador Ultra Rapido Tipo C 2.8 A Com Cabo 1 M Micro Usb Com Toda Qualidade Dos Produtos X - Cell Branco</t>
  </si>
  <si>
    <t>Ramal Sem Fio Digital Intelbras - Ts2511 Cor Preto</t>
  </si>
  <si>
    <t>Cabo Speakon 2m Macho, 90 Graus, Cobre 2x2,5mm Cabos &amp; Plugs</t>
  </si>
  <si>
    <t>52 Plug Banana Folheados A Ouro Cabos De Caixa Speaker Plugs</t>
  </si>
  <si>
    <t xml:space="preserve">10 Cabo Xlr Macho - Xlr Fêmea 1,5m Balanceado Microfone Pro </t>
  </si>
  <si>
    <t>Capa Jaqueta Puffer Case Impacto Compatível iPhone 13 Pro</t>
  </si>
  <si>
    <t>Capa Jaqueta Puffer  Antiquedas Compatível iPhone 13 Pro Max</t>
  </si>
  <si>
    <t xml:space="preserve">Kit 7 Cabos 1m P10 Stereo Trs - Xlr Fêmea Pro Audio Studio </t>
  </si>
  <si>
    <t>Capa Armor Compatível iPhone 12 / 13 / Pro / Max Apoio Prata</t>
  </si>
  <si>
    <t>Fonte Thermaltake 650w 6 Pci-e 12v Toughpower Tpg-650ah3fcg</t>
  </si>
  <si>
    <t xml:space="preserve">25 Un Vga Hdmi Dummy Plug Virtual Display 4k Adaptador 1.4 </t>
  </si>
  <si>
    <t xml:space="preserve">Par De Cabos 1m Branco P10 Stereo 6.35mm - P10 Stereo Trs </t>
  </si>
  <si>
    <t>Kit Cards Toploader E One Touch</t>
  </si>
  <si>
    <t>Cabo Riser Card Rise Ver003c Pci-e X16 X1 Usb 3.0 30cm Mineração</t>
  </si>
  <si>
    <t>Kit 4 Conectores P10 Mono 90 Graus Com Mola Plugues Guitarra</t>
  </si>
  <si>
    <t>Hub 9 Em 1 Kit 10 Unidades</t>
  </si>
  <si>
    <t>Capa Armor Compativel iPhone 13 / 14 Armadura Impacto Preta</t>
  </si>
  <si>
    <t>Kit De 8 Conectores Xlr Rosca Macho E Fêmea Metal Star Cable</t>
  </si>
  <si>
    <t>Conector Plug Cachimbo Xlr Canon Em L 90 Graus Macho Preto</t>
  </si>
  <si>
    <t>Kit De 5 P2 Fêmea Jack Conectores De Metal Star Cable</t>
  </si>
  <si>
    <t>Conector Plug Femea Xlr Canon 90 Graus Em L Alta Qualidade</t>
  </si>
  <si>
    <t>Kit 8 Cabos 2m 2x Rca Para 2x Rca, Cobre Ofc</t>
  </si>
  <si>
    <t>Cabo P2 3.5mm X 2 P10 Mono 1,5m Celular Studio High End Ouro</t>
  </si>
  <si>
    <t>14 Cabos 1,5m P10 Stereo 6.35mm - P10 Stereo Balanceado</t>
  </si>
  <si>
    <t>Cabo Usb Preto 1.8m It-blue Para Impressora Conexão Segura</t>
  </si>
  <si>
    <t>Cabo Hdmi Grasep 1.5m 2.0 4k Preto Azul Rosa</t>
  </si>
  <si>
    <t>Kit 150 Un Displayport Knup Yp-5006 3m</t>
  </si>
  <si>
    <t>Ultrabook Toshiba Portege Z935-p300 I5 1.7ghz 4gb Ram 128ssd</t>
  </si>
  <si>
    <t>Led Strip Interruptor Com On/off 12v 2.1mm/5.5mm Conector</t>
  </si>
  <si>
    <t>3 Uni Cabo Riser 60cm Pci-e X16 Usb3.0 Btc Bitcoin Ethereum</t>
  </si>
  <si>
    <t>3 X Adaptador Riser Pci-e 1x Para 16x Por Usb 3.0</t>
  </si>
  <si>
    <t>6 X Placa Riser Card Ver 009s Usb 3.0 Pci-e 1x-16x Mineração</t>
  </si>
  <si>
    <t xml:space="preserve">3 X Hub Usb C Type C 4 Portas 1 Usb-c Macbook 2.0 Adaptador </t>
  </si>
  <si>
    <t>40 Plug Banana Folheados A Ouro Cabos De Caixa Speaker Plugs</t>
  </si>
  <si>
    <t>Cabo Rca - Rca 1m Cobre Banhado A Ouro Audio Studio Blindado</t>
  </si>
  <si>
    <t>Cabo 0,5m Instrumento P10 Mono Ts - P10 Mono Ts Studio Audio</t>
  </si>
  <si>
    <t>Placa De Vídeo Amd Asrock Radeon Rx 5600 Xt Rx5600xt 6gb</t>
  </si>
  <si>
    <t>Music Hall Trio Amplificador Integrado 50w Cd Player Radio</t>
  </si>
  <si>
    <t>Hub Usb C 4 Portas 1 Usb3.0 3 Usb2.0 Cinza Escuro / Tablet</t>
  </si>
  <si>
    <t>Hub Usb C 4 Portas 1 Usb3.0 3 Usb2.0 Prata Usb-c P/ Notebook</t>
  </si>
  <si>
    <t>Par De Cabos 1.5m Xlr Macho - Fêmea 20 Awg Plug Metal Ofc</t>
  </si>
  <si>
    <t>Par De Cabos 5m P10 Mono Ts - Xlr Fêmea Branco Cobre Ofc Dj</t>
  </si>
  <si>
    <t>Par De Cabos 1.5m P10 Mono Ts - Xlr Fêmea Branco Cobre Ofc</t>
  </si>
  <si>
    <t>Par De Cabos 2m P10 Mono Ts - Xlr Fêmea Branco Cobre Ofc Dj</t>
  </si>
  <si>
    <t>200 Toploaders Plástico Sleeve Rígido Cards Basquete Pokemon</t>
  </si>
  <si>
    <t>Teclado Korg Kronos X 88 Workstation Sem Riscos Estúdio</t>
  </si>
  <si>
    <t>Capa Armor Compatível iPhone 12 13 / Pro / Max Apoio V Gold</t>
  </si>
  <si>
    <t>Par Cabo P10 Mono - Xlr Macho 3m Pro Audio Ouro Profissional</t>
  </si>
  <si>
    <t>6 Cabo P10 Mono - Xlr Fêmea 0,5m Pro Audio Ouro Profissional</t>
  </si>
  <si>
    <t xml:space="preserve">Cabo P2 3.5mm X 2 P10 Studio 0,5m Preto Studio Profissional </t>
  </si>
  <si>
    <t>Par De Cabos 3m Xlr Macho - Fêmea 20 Awg Plug Metal High End</t>
  </si>
  <si>
    <t>Micromega Myamp Dac Amplificador Integrado 30w Bluetooth</t>
  </si>
  <si>
    <t>4 Plugues Banana Pino 2mm Receiver Banhado A Ouro Caixas</t>
  </si>
  <si>
    <t>Cabo Otg Usb Fêmea Para Micro-usb V8 It-blue Le-0152</t>
  </si>
  <si>
    <t>Kit 8 Conectores P10 Mono Com Mola Para Montagem De Cabos</t>
  </si>
  <si>
    <t>Cabos &amp; Plugs Rolo Xlr Branco 100m Microfone Cobre Ofc 6mm</t>
  </si>
  <si>
    <t>Capa Armadura Tpu Compatível Com Samsung A24, Suporte E Janela Para Câmera, Cor Preta</t>
  </si>
  <si>
    <t>Protetor Com Filtro Spp9t Slim Hayonik</t>
  </si>
  <si>
    <t>Cabo Óptico Digital 2m It! Áudio Toslink Spdif Ps5 Xbox Preto</t>
  </si>
  <si>
    <t>Cabo De Guitarra, P10 90° 2m Cor Preta - Cabos &amp; Plugs</t>
  </si>
  <si>
    <t>Conector Cannon Macho Pgcn0013 Preto Storm - Pct / 10</t>
  </si>
  <si>
    <t>Kit De 4un Plugues P10 Stereo Vermelho/preto Pro Series Mxt</t>
  </si>
  <si>
    <t>Cartucho Epson Black Noir T0481 Novo - Original</t>
  </si>
  <si>
    <t>Teclado Mecânico Tgt Target Sherman V3 Tkl Rainbow Switch Marrom Abnt2 Preto Português Brasil</t>
  </si>
  <si>
    <t>Par De Cabos 3m P10 Mono Ts - P10 Mono Guitarra Branco Audio</t>
  </si>
  <si>
    <t>Cabo Xlr Fêmea Para P10 90 Graus 1m, Fio De Cobre Ofc</t>
  </si>
  <si>
    <t>Cabo 150cm P10 Mono Para P10 Mono Compatível Com Guitarras</t>
  </si>
  <si>
    <t>Kit 9 Boxes De Cooler Argb</t>
  </si>
  <si>
    <t>12 Plugs Banana Pino 2mm Receiver Vintage Banhado A Ouro</t>
  </si>
  <si>
    <t>Conectores De Áudio De Metal Xlr Macho - Fêmea 4 Peças Kit</t>
  </si>
  <si>
    <t>Kit 8 Conectores De Áudio De Metal Xlr Macho - Fêmea Studio</t>
  </si>
  <si>
    <t>Kit 8 Conectores P10 Stereo Com Ponta Dourada E Mola Balance</t>
  </si>
  <si>
    <t>Teclado Knup Kp-2059 Qwerty Português Brasil Preto Rgb Antighosting</t>
  </si>
  <si>
    <t>Cabo Instrumentos P10 P10 3m Injetado Hayonik Player Pvc Preto</t>
  </si>
  <si>
    <t>Cabo Instrumentos Hayonik Player P10 Injetado 5m Som Profissional</t>
  </si>
  <si>
    <t>Adaptador Placa Video Pci-express 1 X Slot 16x Usb 3.0 Sata Kit C/3 Preto</t>
  </si>
  <si>
    <t>Cbl-aout85 Cabo Snake Db25 Tascam - 8x Xlr Macho Lynx Aurora</t>
  </si>
  <si>
    <t>Cabo Cbl-ain85 Snake Db25 Tascam - 8x Xlr Fêmea Lynx Aurora</t>
  </si>
  <si>
    <t>Kit 20 Conectores Xlr Macho De Zinco / Plugues</t>
  </si>
  <si>
    <t>Cabo P10 Stereo 2m - Argola Vermelha Fio Preto De Cobre Ofc</t>
  </si>
  <si>
    <t>Pacote De Cabos De Áudio Customizados</t>
  </si>
  <si>
    <t>Suporte Carregador Por Indução Qi Sem Fio 10w Celulares Stand Cor Branco</t>
  </si>
  <si>
    <t>Hub Adaptador Usb-c Micro Sd 5em1 Macbook Pd Charger Tipo-c Cor Prateado</t>
  </si>
  <si>
    <t>14 Plug Banana Cinza Cromado Cabo De Caixa Plug Banhado Ouro</t>
  </si>
  <si>
    <t>153.9</t>
  </si>
  <si>
    <t>PIS</t>
  </si>
  <si>
    <t>Cofins</t>
  </si>
  <si>
    <t>Valor PIS</t>
  </si>
  <si>
    <t>Valor Cofins</t>
  </si>
  <si>
    <t>HUB Nvme 10 em 1</t>
  </si>
  <si>
    <t>3526 0142 6614 8200 0170 5502 7000 0000 2812 4944 4677</t>
  </si>
  <si>
    <t>DOCKNVME10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</si>
</sst>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"/>
    <numFmt numFmtId="165" formatCode="0.000"/>
  </numFmts>
  <fonts count="33">
    <font>
      <sz val="10"/>
      <color rgb="FF000000"/>
      <name val="Helvetica Neue"/>
      <scheme val="minor"/>
    </font>
    <font>
      <b/>
      <sz val="10"/>
      <color rgb="FF000000"/>
      <name val="Helvetica Neue"/>
    </font>
    <font>
      <b/>
      <sz val="10"/>
      <color rgb="FFFFFFFF"/>
      <name val="Helvetica Neue"/>
    </font>
    <font>
      <b/>
      <sz val="10"/>
      <color theme="1"/>
      <name val="Helvetica Neue"/>
    </font>
    <font>
      <b/>
      <sz val="10"/>
      <color rgb="FFFFFF00"/>
      <name val="Helvetica Neue"/>
    </font>
    <font>
      <sz val="10"/>
      <color rgb="FF000000"/>
      <name val="Helvetica Neue"/>
    </font>
    <font>
      <sz val="10"/>
      <color theme="1"/>
      <name val="Helvetica Neue"/>
      <scheme val="minor"/>
    </font>
    <font>
      <b/>
      <sz val="14"/>
      <color theme="0"/>
      <name val="Helvetica Neue"/>
    </font>
    <font>
      <sz val="10"/>
      <color rgb="FFFFFFFF"/>
      <name val="Helvetica Neue"/>
    </font>
    <font>
      <sz val="10"/>
      <color theme="1"/>
      <name val="Helvetica Neue"/>
    </font>
    <font>
      <sz val="10"/>
      <color theme="0"/>
      <name val="Helvetica Neue"/>
    </font>
    <font>
      <sz val="10"/>
      <color rgb="FFFFFF00"/>
      <name val="Helvetica Neue"/>
    </font>
    <font>
      <sz val="10"/>
      <color rgb="FF660000"/>
      <name val="Helvetica Neue"/>
    </font>
    <font>
      <sz val="10"/>
      <color rgb="FF000000"/>
      <name val="Arial"/>
    </font>
    <font>
      <sz val="10"/>
      <color rgb="FFFFFF00"/>
      <name val="Arial"/>
    </font>
    <font>
      <b/>
      <sz val="10"/>
      <color theme="0"/>
      <name val="Helvetica Neue"/>
    </font>
    <font>
      <sz val="10"/>
      <color rgb="FFFF0000"/>
      <name val="Helvetica Neue"/>
    </font>
    <font>
      <sz val="12"/>
      <color theme="1"/>
      <name val="Aptos Narrow"/>
    </font>
    <font>
      <sz val="10"/>
      <color theme="1"/>
      <name val="Arial"/>
    </font>
    <font>
      <b/>
      <sz val="10"/>
      <color rgb="FF000000"/>
      <name val="Arial"/>
    </font>
    <font>
      <sz val="12"/>
      <color theme="1"/>
      <name val="Arial"/>
    </font>
    <font>
      <b/>
      <sz val="12"/>
      <color rgb="FFFFFFFF"/>
      <name val="Helvetica Neue"/>
    </font>
    <font>
      <b/>
      <sz val="10"/>
      <color rgb="FFF3F3F3"/>
      <name val="Helvetica Neue"/>
    </font>
    <font>
      <b/>
      <sz val="10"/>
      <color rgb="FF00FFFF"/>
      <name val="Helvetica Neue"/>
    </font>
    <font>
      <sz val="12"/>
      <color rgb="FF000000"/>
      <name val="Helvetica Neue"/>
    </font>
    <font>
      <b/>
      <sz val="10"/>
      <color rgb="FFFF0000"/>
      <name val="Helvetica Neue"/>
    </font>
    <font>
      <sz val="10"/>
      <color rgb="FF000000"/>
      <name val="Helvetica Neue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</font>
    <font>
      <sz val="4"/>
      <color rgb="FF000000"/>
      <name val="Arial"/>
      <family val="2"/>
    </font>
    <font>
      <sz val="5"/>
      <color rgb="FF000000"/>
      <name val="Arial"/>
      <family val="2"/>
    </font>
    <font>
      <sz val="10"/>
      <color rgb="FFFFFF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rgb="FFD9D9D9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2">
    <xf numFmtId="0" fontId="0" fillId="0" borderId="0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192"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49" fontId="2" fillId="3" borderId="1" xfId="0" applyNumberFormat="1" applyFont="1" applyFill="1" applyBorder="1" applyAlignment="1">
      <alignment vertical="top" wrapText="1"/>
    </xf>
    <xf numFmtId="49" fontId="3" fillId="4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vertical="top" wrapText="1"/>
    </xf>
    <xf numFmtId="49" fontId="1" fillId="6" borderId="1" xfId="0" applyNumberFormat="1" applyFont="1" applyFill="1" applyBorder="1" applyAlignment="1">
      <alignment vertical="top" wrapText="1"/>
    </xf>
    <xf numFmtId="49" fontId="2" fillId="7" borderId="1" xfId="0" applyNumberFormat="1" applyFont="1" applyFill="1" applyBorder="1" applyAlignment="1">
      <alignment horizontal="center" vertical="top" wrapText="1"/>
    </xf>
    <xf numFmtId="49" fontId="2" fillId="7" borderId="1" xfId="0" applyNumberFormat="1" applyFont="1" applyFill="1" applyBorder="1" applyAlignment="1">
      <alignment vertical="top" wrapText="1"/>
    </xf>
    <xf numFmtId="49" fontId="2" fillId="8" borderId="1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 wrapText="1"/>
    </xf>
    <xf numFmtId="49" fontId="1" fillId="9" borderId="1" xfId="0" applyNumberFormat="1" applyFont="1" applyFill="1" applyBorder="1" applyAlignment="1">
      <alignment vertical="top" wrapText="1"/>
    </xf>
    <xf numFmtId="49" fontId="2" fillId="10" borderId="1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5" fillId="11" borderId="2" xfId="0" applyFont="1" applyFill="1" applyBorder="1" applyAlignment="1">
      <alignment vertical="top" wrapText="1"/>
    </xf>
    <xf numFmtId="164" fontId="5" fillId="11" borderId="2" xfId="0" applyNumberFormat="1" applyFont="1" applyFill="1" applyBorder="1" applyAlignment="1">
      <alignment vertical="top" wrapText="1"/>
    </xf>
    <xf numFmtId="0" fontId="5" fillId="12" borderId="2" xfId="0" applyFont="1" applyFill="1" applyBorder="1" applyAlignment="1">
      <alignment vertical="top" wrapText="1"/>
    </xf>
    <xf numFmtId="164" fontId="5" fillId="12" borderId="2" xfId="0" applyNumberFormat="1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7" fillId="13" borderId="1" xfId="0" applyNumberFormat="1" applyFont="1" applyFill="1" applyBorder="1" applyAlignment="1">
      <alignment vertical="top" wrapText="1"/>
    </xf>
    <xf numFmtId="49" fontId="1" fillId="14" borderId="1" xfId="0" applyNumberFormat="1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10" fillId="15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0" fontId="11" fillId="16" borderId="1" xfId="0" applyFont="1" applyFill="1" applyBorder="1" applyAlignment="1">
      <alignment vertical="top" wrapText="1"/>
    </xf>
    <xf numFmtId="0" fontId="11" fillId="17" borderId="1" xfId="0" applyFont="1" applyFill="1" applyBorder="1" applyAlignment="1">
      <alignment vertical="top" wrapText="1"/>
    </xf>
    <xf numFmtId="0" fontId="5" fillId="11" borderId="1" xfId="0" applyFont="1" applyFill="1" applyBorder="1" applyAlignment="1">
      <alignment vertical="top" wrapText="1"/>
    </xf>
    <xf numFmtId="0" fontId="8" fillId="18" borderId="1" xfId="0" applyFont="1" applyFill="1" applyBorder="1" applyAlignment="1">
      <alignment vertical="top" wrapText="1"/>
    </xf>
    <xf numFmtId="0" fontId="5" fillId="9" borderId="1" xfId="0" applyFont="1" applyFill="1" applyBorder="1" applyAlignment="1">
      <alignment vertical="top" wrapText="1"/>
    </xf>
    <xf numFmtId="0" fontId="8" fillId="10" borderId="1" xfId="0" applyFont="1" applyFill="1" applyBorder="1" applyAlignment="1">
      <alignment vertical="top" wrapText="1"/>
    </xf>
    <xf numFmtId="0" fontId="5" fillId="15" borderId="1" xfId="0" applyFont="1" applyFill="1" applyBorder="1" applyAlignment="1">
      <alignment vertical="top" wrapText="1"/>
    </xf>
    <xf numFmtId="0" fontId="1" fillId="1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right" vertical="top" wrapText="1"/>
    </xf>
    <xf numFmtId="0" fontId="13" fillId="0" borderId="1" xfId="0" applyFont="1" applyBorder="1" applyAlignment="1">
      <alignment horizontal="left" vertical="top" wrapText="1"/>
    </xf>
    <xf numFmtId="0" fontId="14" fillId="16" borderId="1" xfId="0" applyFont="1" applyFill="1" applyBorder="1" applyAlignment="1">
      <alignment horizontal="left" vertical="top" wrapText="1"/>
    </xf>
    <xf numFmtId="3" fontId="8" fillId="10" borderId="1" xfId="0" applyNumberFormat="1" applyFont="1" applyFill="1" applyBorder="1" applyAlignment="1">
      <alignment vertical="top" wrapText="1"/>
    </xf>
    <xf numFmtId="49" fontId="5" fillId="12" borderId="1" xfId="0" applyNumberFormat="1" applyFont="1" applyFill="1" applyBorder="1"/>
    <xf numFmtId="0" fontId="1" fillId="14" borderId="1" xfId="0" applyFont="1" applyFill="1" applyBorder="1" applyAlignment="1">
      <alignment vertical="top" wrapText="1"/>
    </xf>
    <xf numFmtId="0" fontId="8" fillId="19" borderId="1" xfId="0" applyFont="1" applyFill="1" applyBorder="1" applyAlignment="1">
      <alignment vertical="top" wrapText="1"/>
    </xf>
    <xf numFmtId="0" fontId="8" fillId="20" borderId="1" xfId="0" applyFont="1" applyFill="1" applyBorder="1" applyAlignment="1">
      <alignment vertical="top" wrapText="1"/>
    </xf>
    <xf numFmtId="0" fontId="5" fillId="0" borderId="3" xfId="0" applyFont="1" applyBorder="1"/>
    <xf numFmtId="49" fontId="8" fillId="20" borderId="1" xfId="0" applyNumberFormat="1" applyFont="1" applyFill="1" applyBorder="1" applyAlignment="1">
      <alignment vertical="top" wrapText="1"/>
    </xf>
    <xf numFmtId="49" fontId="15" fillId="20" borderId="1" xfId="0" applyNumberFormat="1" applyFont="1" applyFill="1" applyBorder="1" applyAlignment="1">
      <alignment vertical="top" wrapText="1"/>
    </xf>
    <xf numFmtId="0" fontId="16" fillId="21" borderId="1" xfId="0" applyFont="1" applyFill="1" applyBorder="1" applyAlignment="1">
      <alignment vertical="top" wrapText="1"/>
    </xf>
    <xf numFmtId="0" fontId="9" fillId="22" borderId="1" xfId="0" applyFont="1" applyFill="1" applyBorder="1" applyAlignment="1">
      <alignment horizontal="right" vertical="top" wrapText="1"/>
    </xf>
    <xf numFmtId="3" fontId="5" fillId="0" borderId="1" xfId="0" applyNumberFormat="1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" fillId="23" borderId="1" xfId="0" applyFont="1" applyFill="1" applyBorder="1" applyAlignment="1">
      <alignment vertical="top" wrapText="1"/>
    </xf>
    <xf numFmtId="0" fontId="18" fillId="22" borderId="1" xfId="0" applyFont="1" applyFill="1" applyBorder="1" applyAlignment="1">
      <alignment horizontal="right" vertical="top" wrapText="1"/>
    </xf>
    <xf numFmtId="0" fontId="2" fillId="24" borderId="1" xfId="0" applyFont="1" applyFill="1" applyBorder="1" applyAlignment="1">
      <alignment vertical="top" wrapText="1"/>
    </xf>
    <xf numFmtId="0" fontId="15" fillId="20" borderId="1" xfId="0" applyFont="1" applyFill="1" applyBorder="1" applyAlignment="1">
      <alignment vertical="top" wrapText="1"/>
    </xf>
    <xf numFmtId="49" fontId="2" fillId="20" borderId="1" xfId="0" applyNumberFormat="1" applyFont="1" applyFill="1" applyBorder="1" applyAlignment="1">
      <alignment vertical="top" wrapText="1"/>
    </xf>
    <xf numFmtId="49" fontId="19" fillId="14" borderId="1" xfId="0" applyNumberFormat="1" applyFont="1" applyFill="1" applyBorder="1" applyAlignment="1">
      <alignment vertical="top" wrapText="1"/>
    </xf>
    <xf numFmtId="0" fontId="2" fillId="20" borderId="1" xfId="0" applyFont="1" applyFill="1" applyBorder="1" applyAlignment="1">
      <alignment vertical="top" wrapText="1"/>
    </xf>
    <xf numFmtId="49" fontId="7" fillId="17" borderId="1" xfId="0" applyNumberFormat="1" applyFont="1" applyFill="1" applyBorder="1" applyAlignment="1">
      <alignment vertical="top" wrapText="1"/>
    </xf>
    <xf numFmtId="0" fontId="1" fillId="17" borderId="1" xfId="0" applyFont="1" applyFill="1" applyBorder="1" applyAlignment="1">
      <alignment vertical="top" wrapText="1"/>
    </xf>
    <xf numFmtId="0" fontId="5" fillId="2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11" fillId="16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/>
    <xf numFmtId="49" fontId="2" fillId="19" borderId="1" xfId="0" applyNumberFormat="1" applyFont="1" applyFill="1" applyBorder="1" applyAlignment="1">
      <alignment vertical="top" wrapText="1"/>
    </xf>
    <xf numFmtId="0" fontId="19" fillId="14" borderId="1" xfId="0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vertical="top" wrapText="1"/>
    </xf>
    <xf numFmtId="49" fontId="1" fillId="17" borderId="1" xfId="0" applyNumberFormat="1" applyFont="1" applyFill="1" applyBorder="1" applyAlignment="1">
      <alignment vertical="top" wrapText="1"/>
    </xf>
    <xf numFmtId="0" fontId="9" fillId="22" borderId="1" xfId="0" applyFont="1" applyFill="1" applyBorder="1" applyAlignment="1">
      <alignment vertical="top" wrapText="1"/>
    </xf>
    <xf numFmtId="0" fontId="8" fillId="15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14" borderId="1" xfId="0" applyFont="1" applyFill="1" applyBorder="1" applyAlignment="1">
      <alignment vertical="top" wrapText="1"/>
    </xf>
    <xf numFmtId="49" fontId="1" fillId="15" borderId="1" xfId="0" applyNumberFormat="1" applyFont="1" applyFill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5" fillId="17" borderId="1" xfId="0" applyFont="1" applyFill="1" applyBorder="1" applyAlignment="1">
      <alignment vertical="top" wrapText="1"/>
    </xf>
    <xf numFmtId="0" fontId="15" fillId="23" borderId="1" xfId="0" applyFont="1" applyFill="1" applyBorder="1" applyAlignment="1">
      <alignment vertical="top" wrapText="1"/>
    </xf>
    <xf numFmtId="0" fontId="2" fillId="23" borderId="1" xfId="0" applyFont="1" applyFill="1" applyBorder="1" applyAlignment="1">
      <alignment vertical="top" wrapText="1"/>
    </xf>
    <xf numFmtId="49" fontId="21" fillId="17" borderId="1" xfId="0" applyNumberFormat="1" applyFont="1" applyFill="1" applyBorder="1" applyAlignment="1">
      <alignment vertical="top" wrapText="1"/>
    </xf>
    <xf numFmtId="0" fontId="9" fillId="23" borderId="1" xfId="0" applyFont="1" applyFill="1" applyBorder="1" applyAlignment="1">
      <alignment vertical="top" wrapText="1"/>
    </xf>
    <xf numFmtId="0" fontId="7" fillId="17" borderId="1" xfId="0" applyFont="1" applyFill="1" applyBorder="1" applyAlignment="1">
      <alignment vertical="top" wrapText="1"/>
    </xf>
    <xf numFmtId="0" fontId="1" fillId="21" borderId="1" xfId="0" applyFont="1" applyFill="1" applyBorder="1" applyAlignment="1">
      <alignment vertical="top" wrapText="1"/>
    </xf>
    <xf numFmtId="0" fontId="2" fillId="19" borderId="1" xfId="0" applyFont="1" applyFill="1" applyBorder="1" applyAlignment="1">
      <alignment vertical="top" wrapText="1"/>
    </xf>
    <xf numFmtId="0" fontId="2" fillId="17" borderId="1" xfId="0" applyFont="1" applyFill="1" applyBorder="1" applyAlignment="1">
      <alignment vertical="top" wrapText="1"/>
    </xf>
    <xf numFmtId="0" fontId="15" fillId="17" borderId="1" xfId="0" applyFont="1" applyFill="1" applyBorder="1" applyAlignment="1">
      <alignment vertical="top" wrapText="1"/>
    </xf>
    <xf numFmtId="0" fontId="2" fillId="25" borderId="1" xfId="0" applyFont="1" applyFill="1" applyBorder="1" applyAlignment="1">
      <alignment vertical="top" wrapText="1"/>
    </xf>
    <xf numFmtId="0" fontId="2" fillId="26" borderId="1" xfId="0" applyFont="1" applyFill="1" applyBorder="1" applyAlignment="1">
      <alignment vertical="top" wrapText="1"/>
    </xf>
    <xf numFmtId="0" fontId="5" fillId="27" borderId="1" xfId="0" applyFont="1" applyFill="1" applyBorder="1" applyAlignment="1">
      <alignment vertical="top" wrapText="1"/>
    </xf>
    <xf numFmtId="0" fontId="1" fillId="14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vertical="top" wrapText="1"/>
    </xf>
    <xf numFmtId="0" fontId="9" fillId="9" borderId="1" xfId="0" applyFont="1" applyFill="1" applyBorder="1" applyAlignment="1">
      <alignment vertical="top" wrapText="1"/>
    </xf>
    <xf numFmtId="0" fontId="1" fillId="28" borderId="1" xfId="0" applyFont="1" applyFill="1" applyBorder="1" applyAlignment="1">
      <alignment vertical="top" wrapText="1"/>
    </xf>
    <xf numFmtId="0" fontId="2" fillId="10" borderId="1" xfId="0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49" fontId="14" fillId="16" borderId="1" xfId="0" applyNumberFormat="1" applyFont="1" applyFill="1" applyBorder="1" applyAlignment="1">
      <alignment horizontal="left" vertical="top" wrapText="1"/>
    </xf>
    <xf numFmtId="0" fontId="1" fillId="29" borderId="1" xfId="0" applyFont="1" applyFill="1" applyBorder="1" applyAlignment="1">
      <alignment vertical="top" wrapText="1"/>
    </xf>
    <xf numFmtId="0" fontId="1" fillId="30" borderId="1" xfId="0" applyFont="1" applyFill="1" applyBorder="1" applyAlignment="1">
      <alignment vertical="top" wrapText="1"/>
    </xf>
    <xf numFmtId="0" fontId="22" fillId="31" borderId="1" xfId="0" applyFont="1" applyFill="1" applyBorder="1" applyAlignment="1">
      <alignment vertical="top" wrapText="1"/>
    </xf>
    <xf numFmtId="0" fontId="5" fillId="12" borderId="1" xfId="0" applyFont="1" applyFill="1" applyBorder="1"/>
    <xf numFmtId="0" fontId="1" fillId="32" borderId="1" xfId="0" applyFont="1" applyFill="1" applyBorder="1" applyAlignment="1">
      <alignment vertical="top" wrapText="1"/>
    </xf>
    <xf numFmtId="0" fontId="2" fillId="33" borderId="1" xfId="0" applyFont="1" applyFill="1" applyBorder="1" applyAlignment="1">
      <alignment vertical="top" wrapText="1"/>
    </xf>
    <xf numFmtId="0" fontId="1" fillId="34" borderId="1" xfId="0" applyFont="1" applyFill="1" applyBorder="1" applyAlignment="1">
      <alignment vertical="top" wrapText="1"/>
    </xf>
    <xf numFmtId="0" fontId="1" fillId="27" borderId="1" xfId="0" applyFont="1" applyFill="1" applyBorder="1" applyAlignment="1">
      <alignment vertical="top" wrapText="1"/>
    </xf>
    <xf numFmtId="49" fontId="5" fillId="0" borderId="3" xfId="0" applyNumberFormat="1" applyFont="1" applyBorder="1"/>
    <xf numFmtId="49" fontId="1" fillId="23" borderId="1" xfId="0" applyNumberFormat="1" applyFont="1" applyFill="1" applyBorder="1" applyAlignment="1">
      <alignment vertical="top" wrapText="1"/>
    </xf>
    <xf numFmtId="49" fontId="23" fillId="19" borderId="1" xfId="0" applyNumberFormat="1" applyFont="1" applyFill="1" applyBorder="1" applyAlignment="1">
      <alignment vertical="top" wrapText="1"/>
    </xf>
    <xf numFmtId="49" fontId="2" fillId="35" borderId="1" xfId="0" applyNumberFormat="1" applyFont="1" applyFill="1" applyBorder="1" applyAlignment="1">
      <alignment vertical="top" wrapText="1"/>
    </xf>
    <xf numFmtId="49" fontId="13" fillId="0" borderId="1" xfId="0" applyNumberFormat="1" applyFont="1" applyBorder="1" applyAlignment="1">
      <alignment horizontal="left" vertical="top" wrapText="1"/>
    </xf>
    <xf numFmtId="0" fontId="9" fillId="36" borderId="1" xfId="0" applyFont="1" applyFill="1" applyBorder="1" applyAlignment="1">
      <alignment horizontal="right" vertical="top" wrapText="1"/>
    </xf>
    <xf numFmtId="0" fontId="13" fillId="37" borderId="1" xfId="0" applyFont="1" applyFill="1" applyBorder="1" applyAlignment="1">
      <alignment horizontal="left" vertical="top" wrapText="1"/>
    </xf>
    <xf numFmtId="49" fontId="10" fillId="15" borderId="1" xfId="0" applyNumberFormat="1" applyFont="1" applyFill="1" applyBorder="1" applyAlignment="1">
      <alignment vertical="top" wrapText="1"/>
    </xf>
    <xf numFmtId="49" fontId="8" fillId="7" borderId="1" xfId="0" applyNumberFormat="1" applyFont="1" applyFill="1" applyBorder="1" applyAlignment="1">
      <alignment vertical="top" wrapText="1"/>
    </xf>
    <xf numFmtId="0" fontId="24" fillId="0" borderId="1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24" fillId="38" borderId="1" xfId="0" applyFont="1" applyFill="1" applyBorder="1" applyAlignment="1">
      <alignment horizontal="center" vertical="center"/>
    </xf>
    <xf numFmtId="0" fontId="1" fillId="38" borderId="1" xfId="0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vertical="top" wrapText="1"/>
    </xf>
    <xf numFmtId="49" fontId="4" fillId="16" borderId="1" xfId="0" applyNumberFormat="1" applyFont="1" applyFill="1" applyBorder="1" applyAlignment="1">
      <alignment vertical="top" wrapText="1"/>
    </xf>
    <xf numFmtId="49" fontId="8" fillId="10" borderId="1" xfId="0" applyNumberFormat="1" applyFont="1" applyFill="1" applyBorder="1" applyAlignment="1">
      <alignment vertical="top" wrapText="1"/>
    </xf>
    <xf numFmtId="0" fontId="11" fillId="16" borderId="2" xfId="0" applyFont="1" applyFill="1" applyBorder="1" applyAlignment="1">
      <alignment vertical="top" wrapText="1"/>
    </xf>
    <xf numFmtId="0" fontId="9" fillId="24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4" fillId="16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49" fontId="25" fillId="14" borderId="1" xfId="0" applyNumberFormat="1" applyFont="1" applyFill="1" applyBorder="1" applyAlignment="1">
      <alignment vertical="top" wrapText="1"/>
    </xf>
    <xf numFmtId="49" fontId="5" fillId="0" borderId="0" xfId="0" applyNumberFormat="1" applyFont="1"/>
    <xf numFmtId="0" fontId="1" fillId="9" borderId="1" xfId="0" applyFont="1" applyFill="1" applyBorder="1" applyAlignment="1">
      <alignment vertical="top" wrapText="1"/>
    </xf>
    <xf numFmtId="0" fontId="1" fillId="14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9" fillId="4" borderId="4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6" borderId="4" xfId="0" applyFont="1" applyFill="1" applyBorder="1" applyAlignment="1">
      <alignment vertical="top" wrapText="1"/>
    </xf>
    <xf numFmtId="0" fontId="4" fillId="16" borderId="4" xfId="0" applyFont="1" applyFill="1" applyBorder="1" applyAlignment="1">
      <alignment vertical="top" wrapText="1"/>
    </xf>
    <xf numFmtId="0" fontId="1" fillId="9" borderId="4" xfId="0" applyFont="1" applyFill="1" applyBorder="1" applyAlignment="1">
      <alignment vertical="top" wrapText="1"/>
    </xf>
    <xf numFmtId="0" fontId="2" fillId="10" borderId="4" xfId="0" applyFont="1" applyFill="1" applyBorder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5" fillId="0" borderId="0" xfId="0" applyFont="1"/>
    <xf numFmtId="49" fontId="5" fillId="0" borderId="0" xfId="0" applyNumberFormat="1" applyFont="1" applyAlignment="1">
      <alignment vertical="top" wrapText="1"/>
    </xf>
    <xf numFmtId="0" fontId="5" fillId="12" borderId="3" xfId="0" applyFont="1" applyFill="1" applyBorder="1"/>
    <xf numFmtId="49" fontId="5" fillId="12" borderId="3" xfId="0" applyNumberFormat="1" applyFont="1" applyFill="1" applyBorder="1"/>
    <xf numFmtId="0" fontId="5" fillId="0" borderId="2" xfId="0" applyFont="1" applyBorder="1" applyAlignment="1">
      <alignment vertical="top" wrapText="1"/>
    </xf>
    <xf numFmtId="0" fontId="26" fillId="0" borderId="5" xfId="7" applyBorder="1" applyAlignment="1">
      <alignment horizontal="left" vertical="center" wrapText="1"/>
    </xf>
    <xf numFmtId="0" fontId="26" fillId="0" borderId="5" xfId="9" applyBorder="1" applyAlignment="1">
      <alignment horizontal="left" vertical="center" wrapText="1"/>
    </xf>
    <xf numFmtId="0" fontId="26" fillId="0" borderId="5" xfId="11" applyBorder="1" applyAlignment="1">
      <alignment horizontal="left" vertical="center" wrapText="1"/>
    </xf>
    <xf numFmtId="3" fontId="26" fillId="41" borderId="5" xfId="17" applyNumberForma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top" wrapText="1"/>
    </xf>
    <xf numFmtId="164" fontId="5" fillId="0" borderId="2" xfId="0" applyNumberFormat="1" applyFont="1" applyBorder="1" applyAlignment="1">
      <alignment vertical="top" wrapText="1"/>
    </xf>
    <xf numFmtId="49" fontId="0" fillId="42" borderId="11" xfId="0" applyNumberFormat="1" applyFill="1" applyBorder="1"/>
    <xf numFmtId="22" fontId="0" fillId="42" borderId="11" xfId="0" applyNumberFormat="1" applyFill="1" applyBorder="1"/>
    <xf numFmtId="2" fontId="0" fillId="0" borderId="11" xfId="0" applyNumberFormat="1" applyBorder="1"/>
    <xf numFmtId="2" fontId="5" fillId="0" borderId="1" xfId="0" applyNumberFormat="1" applyFont="1" applyBorder="1" applyAlignment="1">
      <alignment vertical="top" wrapText="1"/>
    </xf>
    <xf numFmtId="2" fontId="0" fillId="42" borderId="11" xfId="0" applyNumberFormat="1" applyFill="1" applyBorder="1"/>
    <xf numFmtId="49" fontId="0" fillId="0" borderId="11" xfId="0" applyNumberFormat="1" applyBorder="1"/>
    <xf numFmtId="22" fontId="0" fillId="0" borderId="11" xfId="0" applyNumberFormat="1" applyBorder="1"/>
    <xf numFmtId="49" fontId="29" fillId="0" borderId="12" xfId="0" applyNumberFormat="1" applyFont="1" applyBorder="1"/>
    <xf numFmtId="22" fontId="29" fillId="0" borderId="12" xfId="0" applyNumberFormat="1" applyFont="1" applyBorder="1"/>
    <xf numFmtId="22" fontId="5" fillId="0" borderId="1" xfId="0" applyNumberFormat="1" applyFont="1" applyBorder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2" fontId="5" fillId="0" borderId="3" xfId="0" applyNumberFormat="1" applyFont="1" applyBorder="1"/>
    <xf numFmtId="0" fontId="31" fillId="43" borderId="0" xfId="0" applyFont="1" applyFill="1" applyAlignment="1">
      <alignment horizontal="left" vertical="center" wrapText="1"/>
    </xf>
    <xf numFmtId="0" fontId="0" fillId="43" borderId="0" xfId="0" applyFill="1" applyAlignment="1">
      <alignment horizontal="left" vertical="center" wrapText="1"/>
    </xf>
    <xf numFmtId="0" fontId="30" fillId="43" borderId="0" xfId="0" applyFont="1" applyFill="1" applyAlignment="1">
      <alignment horizontal="left" vertical="center" wrapText="1"/>
    </xf>
    <xf numFmtId="0" fontId="32" fillId="16" borderId="1" xfId="0" applyFont="1" applyFill="1" applyBorder="1" applyAlignment="1">
      <alignment horizontal="left" vertical="top" wrapText="1"/>
    </xf>
    <xf numFmtId="165" fontId="5" fillId="0" borderId="1" xfId="0" applyNumberFormat="1" applyFont="1" applyBorder="1" applyAlignment="1">
      <alignment vertical="top" wrapText="1"/>
    </xf>
    <xf numFmtId="165" fontId="0" fillId="0" borderId="0" xfId="0" applyNumberFormat="1" applyAlignment="1">
      <alignment vertical="top" wrapText="1"/>
    </xf>
    <xf numFmtId="165" fontId="0" fillId="0" borderId="2" xfId="0" applyNumberFormat="1" applyBorder="1"/>
    <xf numFmtId="165" fontId="5" fillId="0" borderId="2" xfId="0" applyNumberFormat="1" applyFont="1" applyBorder="1" applyAlignment="1">
      <alignment vertical="top" wrapText="1"/>
    </xf>
    <xf numFmtId="165" fontId="5" fillId="0" borderId="0" xfId="0" applyNumberFormat="1" applyFont="1" applyAlignment="1">
      <alignment vertical="top" wrapText="1"/>
    </xf>
    <xf numFmtId="165" fontId="0" fillId="42" borderId="11" xfId="0" applyNumberFormat="1" applyFill="1" applyBorder="1"/>
    <xf numFmtId="0" fontId="1" fillId="44" borderId="1" xfId="0" applyFont="1" applyFill="1" applyBorder="1" applyAlignment="1">
      <alignment vertical="top" wrapText="1"/>
    </xf>
    <xf numFmtId="0" fontId="31" fillId="43" borderId="13" xfId="0" applyFont="1" applyFill="1" applyBorder="1" applyAlignment="1">
      <alignment horizontal="left" vertical="center" wrapText="1"/>
    </xf>
    <xf numFmtId="0" fontId="31" fillId="43" borderId="14" xfId="0" applyFont="1" applyFill="1" applyBorder="1" applyAlignment="1">
      <alignment horizontal="left" vertical="center" wrapText="1"/>
    </xf>
    <xf numFmtId="0" fontId="31" fillId="43" borderId="15" xfId="0" applyFont="1" applyFill="1" applyBorder="1" applyAlignment="1">
      <alignment horizontal="left" vertical="center" wrapText="1"/>
    </xf>
    <xf numFmtId="49" fontId="27" fillId="39" borderId="6" xfId="11" applyNumberFormat="1" applyFont="1" applyFill="1" applyBorder="1" applyAlignment="1">
      <alignment horizontal="center" vertical="center" wrapText="1"/>
    </xf>
    <xf numFmtId="0" fontId="28" fillId="0" borderId="8" xfId="11" applyFont="1" applyBorder="1"/>
    <xf numFmtId="0" fontId="28" fillId="0" borderId="5" xfId="11" applyFont="1" applyBorder="1"/>
    <xf numFmtId="0" fontId="27" fillId="40" borderId="6" xfId="17" applyFont="1" applyFill="1" applyBorder="1" applyAlignment="1">
      <alignment horizontal="center" vertical="center" wrapText="1"/>
    </xf>
    <xf numFmtId="0" fontId="28" fillId="0" borderId="8" xfId="17" applyFont="1" applyBorder="1"/>
    <xf numFmtId="0" fontId="28" fillId="0" borderId="5" xfId="17" applyFont="1" applyBorder="1"/>
    <xf numFmtId="49" fontId="27" fillId="39" borderId="7" xfId="7" applyNumberFormat="1" applyFont="1" applyFill="1" applyBorder="1" applyAlignment="1">
      <alignment horizontal="center" vertical="center" wrapText="1"/>
    </xf>
    <xf numFmtId="0" fontId="28" fillId="0" borderId="9" xfId="7" applyFont="1" applyBorder="1"/>
    <xf numFmtId="0" fontId="28" fillId="0" borderId="10" xfId="7" applyFont="1" applyBorder="1"/>
    <xf numFmtId="0" fontId="27" fillId="39" borderId="7" xfId="9" applyFont="1" applyFill="1" applyBorder="1" applyAlignment="1">
      <alignment horizontal="center" vertical="center" wrapText="1"/>
    </xf>
    <xf numFmtId="0" fontId="28" fillId="0" borderId="9" xfId="9" applyFont="1" applyBorder="1"/>
    <xf numFmtId="0" fontId="28" fillId="0" borderId="10" xfId="9" applyFont="1" applyBorder="1"/>
  </cellXfs>
  <cellStyles count="22">
    <cellStyle name="Normal" xfId="0" builtinId="0"/>
    <cellStyle name="Normal 10" xfId="9" xr:uid="{70330424-1849-4AC5-A1F2-CEE50E36395E}"/>
    <cellStyle name="Normal 11" xfId="10" xr:uid="{9EC1B780-61D6-451B-99E8-CA0A0E4C7332}"/>
    <cellStyle name="Normal 12" xfId="11" xr:uid="{E0AB5A47-B195-4AF3-9C24-90D7BD4B47F0}"/>
    <cellStyle name="Normal 13" xfId="12" xr:uid="{E8396747-7C3A-4ED4-875B-4593F47A8881}"/>
    <cellStyle name="Normal 14" xfId="13" xr:uid="{E2A78E94-4C50-4A31-B908-B43E3037AB05}"/>
    <cellStyle name="Normal 15" xfId="14" xr:uid="{81CB7CCF-79C2-4D55-8E17-160DFA66891E}"/>
    <cellStyle name="Normal 16" xfId="15" xr:uid="{47DEDFA2-E125-414A-B657-DFCD4A3D49CA}"/>
    <cellStyle name="Normal 17" xfId="16" xr:uid="{92D191C0-1BA7-4D39-ADC0-3EC1ED2FF6A3}"/>
    <cellStyle name="Normal 18" xfId="17" xr:uid="{80AA9901-15A8-4D95-9A80-C1912BA0A8AD}"/>
    <cellStyle name="Normal 19" xfId="18" xr:uid="{11D9A4EB-21B9-40D8-98B0-4F889CA8BE46}"/>
    <cellStyle name="Normal 2" xfId="1" xr:uid="{70A8327E-A269-4242-A8C2-6CB6BBB59CC1}"/>
    <cellStyle name="Normal 20" xfId="19" xr:uid="{1ECEB699-CA6C-4A4E-AB2F-42958DB544FE}"/>
    <cellStyle name="Normal 21" xfId="20" xr:uid="{B9BC0FB2-F9B1-4D58-A410-777DDE73960F}"/>
    <cellStyle name="Normal 22" xfId="21" xr:uid="{0E0FAE1F-D1B2-4F6E-A2B7-49BD7109F4D2}"/>
    <cellStyle name="Normal 3" xfId="2" xr:uid="{2E26CEDF-B081-4F66-8D07-1081AE6F62C5}"/>
    <cellStyle name="Normal 4" xfId="3" xr:uid="{48D2C23C-A2F7-4026-83FC-047F659B4708}"/>
    <cellStyle name="Normal 5" xfId="4" xr:uid="{72B30BCF-44B9-4B0B-816F-FE92465443A1}"/>
    <cellStyle name="Normal 6" xfId="5" xr:uid="{2AF066BC-EE5A-4ADD-8D53-901B1E296525}"/>
    <cellStyle name="Normal 7" xfId="6" xr:uid="{D492F225-0509-443E-85E1-24787AC2DE92}"/>
    <cellStyle name="Normal 8" xfId="7" xr:uid="{9FAC749D-B40E-4ECE-9350-C76FB037AF3E}"/>
    <cellStyle name="Normal 9" xfId="8" xr:uid="{BF5F3D89-353E-4DA4-8838-6AAC458F5F22}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>
    <tableStyle name="Inventário+Enviado+pela+Amazon+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536">
  <tableColumns count="7">
    <tableColumn id="1" xr3:uid="{00000000-0010-0000-0000-000001000000}" name="seller-sku"/>
    <tableColumn id="2" xr3:uid="{00000000-0010-0000-0000-000002000000}" name="fulfillment-channel-sku"/>
    <tableColumn id="3" xr3:uid="{00000000-0010-0000-0000-000003000000}" name="asin"/>
    <tableColumn id="4" xr3:uid="{00000000-0010-0000-0000-000004000000}" name="condition-type"/>
    <tableColumn id="5" xr3:uid="{00000000-0010-0000-0000-000005000000}" name="Warehouse-Condition-code"/>
    <tableColumn id="6" xr3:uid="{00000000-0010-0000-0000-000006000000}" name="Quantity Available"/>
    <tableColumn id="7" xr3:uid="{8298489C-A77E-4745-9DFE-F1A4C130AAF4}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BJ650"/>
  <sheetViews>
    <sheetView showGridLines="0" tabSelected="1" topLeftCell="A163" workbookViewId="0">
      <pane xSplit="1" topLeftCell="B1" activePane="topRight" state="frozen"/>
      <selection pane="topRight" activeCell="F174" sqref="F174"/>
    </sheetView>
  </sheetViews>
  <sheetFormatPr defaultColWidth="14.44140625" defaultRowHeight="15" customHeight="1"/>
  <cols>
    <col min="1" max="1" width="35" customWidth="1"/>
    <col min="2" max="2" width="10" customWidth="1"/>
    <col min="3" max="3" width="10.83203125" customWidth="1"/>
    <col min="4" max="4" width="6.27734375" customWidth="1"/>
    <col min="5" max="5" width="10.27734375" customWidth="1"/>
    <col min="6" max="6" width="11.27734375" customWidth="1"/>
    <col min="7" max="7" width="5" customWidth="1"/>
    <col min="8" max="8" width="7.27734375" customWidth="1"/>
    <col min="9" max="9" width="7.71875" customWidth="1"/>
    <col min="10" max="10" width="16" customWidth="1"/>
    <col min="11" max="11" width="14.71875" customWidth="1"/>
    <col min="12" max="12" width="16.27734375" customWidth="1"/>
    <col min="13" max="15" width="16.5546875" customWidth="1"/>
    <col min="16" max="16" width="3.27734375" customWidth="1"/>
    <col min="17" max="18" width="4.27734375" customWidth="1"/>
    <col min="19" max="19" width="10.83203125" customWidth="1"/>
    <col min="20" max="20" width="5.44140625" customWidth="1"/>
    <col min="21" max="21" width="4.5546875" customWidth="1"/>
    <col min="22" max="22" width="6.44140625" customWidth="1"/>
    <col min="23" max="26" width="16.27734375" hidden="1" customWidth="1"/>
    <col min="27" max="27" width="12.1640625" hidden="1" customWidth="1"/>
    <col min="28" max="28" width="11" hidden="1" customWidth="1"/>
    <col min="29" max="29" width="8.44140625" customWidth="1"/>
    <col min="30" max="30" width="5.71875" customWidth="1"/>
    <col min="31" max="31" width="6.1640625" customWidth="1"/>
    <col min="32" max="32" width="8" customWidth="1"/>
    <col min="33" max="35" width="10.1640625" customWidth="1"/>
    <col min="36" max="36" width="10.77734375" customWidth="1"/>
    <col min="37" max="40" width="10.1640625" customWidth="1"/>
    <col min="41" max="41" width="48.5546875" customWidth="1"/>
    <col min="42" max="42" width="10.83203125" customWidth="1"/>
    <col min="43" max="62" width="16.27734375" customWidth="1"/>
  </cols>
  <sheetData>
    <row r="1" spans="1:62" ht="74.25" customHeight="1">
      <c r="A1" s="1"/>
      <c r="B1" s="1"/>
      <c r="C1" s="1" t="s">
        <v>0</v>
      </c>
      <c r="D1" s="1" t="s">
        <v>1</v>
      </c>
      <c r="E1" s="2" t="s">
        <v>2</v>
      </c>
      <c r="F1" s="3" t="s">
        <v>3</v>
      </c>
      <c r="G1" s="4" t="s">
        <v>4</v>
      </c>
      <c r="H1" s="5" t="s">
        <v>5</v>
      </c>
      <c r="I1" s="6" t="s">
        <v>6</v>
      </c>
      <c r="J1" s="7" t="s">
        <v>7</v>
      </c>
      <c r="K1" s="8" t="s">
        <v>8</v>
      </c>
      <c r="L1" s="9" t="s">
        <v>9</v>
      </c>
      <c r="M1" s="10" t="s">
        <v>10</v>
      </c>
      <c r="N1" s="10" t="s">
        <v>3163</v>
      </c>
      <c r="O1" s="10" t="s">
        <v>11</v>
      </c>
      <c r="P1" s="10" t="s">
        <v>12</v>
      </c>
      <c r="Q1" s="10" t="s">
        <v>13</v>
      </c>
      <c r="R1" s="10" t="s">
        <v>14</v>
      </c>
      <c r="S1" s="4" t="s">
        <v>15</v>
      </c>
      <c r="T1" s="4" t="s">
        <v>16</v>
      </c>
      <c r="U1" s="11" t="s">
        <v>17</v>
      </c>
      <c r="V1" s="12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13" t="s">
        <v>19</v>
      </c>
      <c r="AC1" s="13" t="s">
        <v>24</v>
      </c>
      <c r="AD1" s="13" t="s">
        <v>25</v>
      </c>
      <c r="AE1" s="13" t="s">
        <v>26</v>
      </c>
      <c r="AF1" s="13" t="s">
        <v>21</v>
      </c>
      <c r="AG1" s="14" t="s">
        <v>3143</v>
      </c>
      <c r="AH1" s="170" t="s">
        <v>4253</v>
      </c>
      <c r="AI1" s="170" t="s">
        <v>4254</v>
      </c>
      <c r="AJ1" s="14" t="s">
        <v>27</v>
      </c>
      <c r="AK1" s="14" t="s">
        <v>28</v>
      </c>
      <c r="AL1" s="14" t="s">
        <v>3144</v>
      </c>
      <c r="AM1" s="14" t="s">
        <v>4255</v>
      </c>
      <c r="AN1" s="14" t="s">
        <v>4256</v>
      </c>
      <c r="AO1" s="13" t="s">
        <v>29</v>
      </c>
      <c r="AP1" s="13" t="s">
        <v>30</v>
      </c>
      <c r="AQ1" s="15" t="s">
        <v>31</v>
      </c>
      <c r="AR1" s="16" t="s">
        <v>32</v>
      </c>
      <c r="AS1" s="17">
        <f>SUM(AK2:AK449)</f>
        <v>114121.39543249008</v>
      </c>
      <c r="AT1" s="18" t="s">
        <v>33</v>
      </c>
      <c r="AU1" s="19">
        <f>SUM(AJ2:AJ449)</f>
        <v>736063.92456139368</v>
      </c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</row>
    <row r="2" spans="1:62" ht="20.25" customHeight="1">
      <c r="A2" s="21" t="s">
        <v>34</v>
      </c>
      <c r="B2" s="22"/>
      <c r="C2" s="22"/>
      <c r="D2" s="22"/>
      <c r="E2" s="23"/>
      <c r="F2" s="24">
        <v>0</v>
      </c>
      <c r="G2" s="13"/>
      <c r="H2" s="25"/>
      <c r="I2" s="26">
        <f t="shared" ref="I2:I3" si="0">G2*H2</f>
        <v>0</v>
      </c>
      <c r="J2" s="27"/>
      <c r="K2" s="28"/>
      <c r="L2" s="29"/>
      <c r="M2" s="30"/>
      <c r="N2" s="30" t="str">
        <f>IF(K2="","",VLOOKUP(K2,'Inventário+Enviado+pela+Amazon+'!$C$1:$G$536,5,0))</f>
        <v/>
      </c>
      <c r="O2" s="31" t="str">
        <f>IF(M2="","",VLOOKUP(M2,'Estoque FULL '!$A:$D,3,0))</f>
        <v/>
      </c>
      <c r="P2" s="31"/>
      <c r="Q2" s="31"/>
      <c r="R2" s="31"/>
      <c r="S2" s="32">
        <f>IFERROR(IF(M2&lt;&gt;"",VLOOKUP(M2,'Estoque FULL '!$A:$D,4,0),0),0)</f>
        <v>0</v>
      </c>
      <c r="T2" s="33">
        <f>IFERROR(VLOOKUP(K2,'Inventário+Enviado+pela+Amazon+'!$C$1:$F$510,4,0),0)</f>
        <v>0</v>
      </c>
      <c r="U2" s="34"/>
      <c r="V2" s="35">
        <f>I2+F2+S2+T2+U2</f>
        <v>0</v>
      </c>
      <c r="W2" s="13">
        <f t="shared" ref="W2:W3" si="1">V2*X2</f>
        <v>0</v>
      </c>
      <c r="X2" s="13">
        <v>15.85</v>
      </c>
      <c r="Y2" s="13">
        <v>1.9039999999999999</v>
      </c>
      <c r="Z2" s="13">
        <f t="shared" ref="Z2:Z3" si="2">V2*Y2</f>
        <v>0</v>
      </c>
      <c r="AA2" s="13"/>
      <c r="AB2" s="13"/>
      <c r="AC2" s="13" t="str">
        <f t="shared" ref="AC2:AC213" si="3">IF(S2="#N/D","ERRO","")</f>
        <v/>
      </c>
      <c r="AD2" s="13"/>
      <c r="AE2" s="13"/>
      <c r="AF2" s="13"/>
      <c r="AG2" s="14"/>
      <c r="AH2" s="170"/>
      <c r="AI2" s="170"/>
      <c r="AJ2" s="14">
        <f t="shared" ref="AJ2:AJ182" si="4">IFERROR(V2*AE2,0)</f>
        <v>0</v>
      </c>
      <c r="AK2" s="14">
        <f t="shared" ref="AK2:AK182" si="5">IFERROR(V2*AF2,0)</f>
        <v>0</v>
      </c>
      <c r="AL2" s="14">
        <f t="shared" ref="AL2:AL33" si="6">IFERROR(V2*AG2,0)</f>
        <v>0</v>
      </c>
      <c r="AM2" s="14"/>
      <c r="AN2" s="14"/>
      <c r="AO2" s="13"/>
      <c r="AP2" s="13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</row>
    <row r="3" spans="1:62" ht="19.5" customHeight="1">
      <c r="A3" s="36" t="s">
        <v>35</v>
      </c>
      <c r="B3" s="37" t="s">
        <v>36</v>
      </c>
      <c r="C3" s="37"/>
      <c r="D3" s="37"/>
      <c r="E3" s="38">
        <f>F3+I3</f>
        <v>438</v>
      </c>
      <c r="F3" s="39">
        <v>438</v>
      </c>
      <c r="G3" s="13"/>
      <c r="H3" s="25"/>
      <c r="I3" s="26">
        <f t="shared" si="0"/>
        <v>0</v>
      </c>
      <c r="J3" s="27"/>
      <c r="K3" s="28" t="s">
        <v>37</v>
      </c>
      <c r="L3" s="40">
        <v>7898722572928</v>
      </c>
      <c r="M3" s="41" t="s">
        <v>38</v>
      </c>
      <c r="N3" s="30" t="str">
        <f>IF(K3="","",VLOOKUP(K3,'Inventário+Enviado+pela+Amazon+'!$C$1:$G$536,5,0))</f>
        <v>CB-CP-XLRWH-ED-50CM</v>
      </c>
      <c r="O3" s="31" t="str">
        <f>IF(M3="","",VLOOKUP(M3,'Estoque FULL '!$A:$D,3,0))</f>
        <v>AIDZ07972</v>
      </c>
      <c r="P3" s="40"/>
      <c r="Q3" s="40">
        <f>V4*P4</f>
        <v>0</v>
      </c>
      <c r="R3" s="40"/>
      <c r="S3" s="32">
        <f>IFERROR(IF(M3&lt;&gt;"",VLOOKUP(M3,'Estoque FULL '!$A:$D,4,0),0),0)</f>
        <v>97</v>
      </c>
      <c r="T3" s="33">
        <f>IFERROR(VLOOKUP(K3,'Inventário+Enviado+pela+Amazon+'!$C$1:$F$510,4,0),0)</f>
        <v>0</v>
      </c>
      <c r="U3" s="34"/>
      <c r="V3" s="42">
        <f t="shared" ref="V3:V26" si="7">I3+F3+S3+T3+U3+Q3+R3</f>
        <v>535</v>
      </c>
      <c r="W3" s="13">
        <f t="shared" si="1"/>
        <v>5958.2950000000001</v>
      </c>
      <c r="X3" s="13">
        <v>11.137</v>
      </c>
      <c r="Y3" s="13">
        <v>1.3371999999999999</v>
      </c>
      <c r="Z3" s="13">
        <f t="shared" si="2"/>
        <v>715.40199999999993</v>
      </c>
      <c r="AA3" s="13"/>
      <c r="AB3" s="13"/>
      <c r="AC3" s="13" t="str">
        <f t="shared" si="3"/>
        <v/>
      </c>
      <c r="AD3" s="13"/>
      <c r="AE3" s="157">
        <v>9.5413999999999994</v>
      </c>
      <c r="AF3" s="157">
        <v>1.14632</v>
      </c>
      <c r="AG3" s="157">
        <v>0.36224000000000001</v>
      </c>
      <c r="AH3" s="170">
        <f>AI3/4.59554784619832</f>
        <v>0.14085802361456909</v>
      </c>
      <c r="AI3" s="170">
        <f>AG3*1.78699146157709</f>
        <v>0.64731978704168514</v>
      </c>
      <c r="AJ3" s="14">
        <f t="shared" si="4"/>
        <v>5104.6489999999994</v>
      </c>
      <c r="AK3" s="14">
        <f t="shared" si="5"/>
        <v>613.28120000000001</v>
      </c>
      <c r="AL3" s="14">
        <f t="shared" si="6"/>
        <v>193.79840000000002</v>
      </c>
      <c r="AM3" s="153">
        <f>V3*AH3</f>
        <v>75.359042633794459</v>
      </c>
      <c r="AN3" s="153">
        <f>V3*AI3</f>
        <v>346.31608606730157</v>
      </c>
      <c r="AO3" s="159" t="s">
        <v>3142</v>
      </c>
      <c r="AP3" s="160" t="s">
        <v>3146</v>
      </c>
      <c r="AQ3" s="20">
        <v>85444200</v>
      </c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</row>
    <row r="4" spans="1:62" ht="19.5" customHeight="1">
      <c r="A4" s="36" t="s">
        <v>41</v>
      </c>
      <c r="B4" s="44"/>
      <c r="C4" s="44" t="s">
        <v>42</v>
      </c>
      <c r="D4" s="44"/>
      <c r="E4" s="38"/>
      <c r="F4" s="39">
        <v>0</v>
      </c>
      <c r="G4" s="13"/>
      <c r="H4" s="25" t="s">
        <v>42</v>
      </c>
      <c r="I4" s="26"/>
      <c r="J4" s="27"/>
      <c r="K4" s="28" t="s">
        <v>43</v>
      </c>
      <c r="L4" s="40"/>
      <c r="M4" s="41"/>
      <c r="N4" s="30" t="str">
        <f>IF(K4="","",VLOOKUP(K4,'Inventário+Enviado+pela+Amazon+'!$C$1:$G$536,5,0))</f>
        <v>CB-CP-XLRWH-ED-50CM2U</v>
      </c>
      <c r="O4" s="31" t="str">
        <f>IF(M4="","",VLOOKUP(M4,'Estoque FULL '!$A:$D,3,0))</f>
        <v/>
      </c>
      <c r="P4" s="40">
        <v>2</v>
      </c>
      <c r="Q4" s="40"/>
      <c r="R4" s="40"/>
      <c r="S4" s="32">
        <f>IFERROR(IF(M4&lt;&gt;"",VLOOKUP(M4,'Estoque FULL '!$A:$D,4,0),0),0)</f>
        <v>0</v>
      </c>
      <c r="T4" s="33">
        <v>0</v>
      </c>
      <c r="U4" s="34"/>
      <c r="V4" s="35">
        <f t="shared" si="7"/>
        <v>0</v>
      </c>
      <c r="W4" s="13"/>
      <c r="X4" s="13"/>
      <c r="Y4" s="13"/>
      <c r="Z4" s="13"/>
      <c r="AA4" s="13"/>
      <c r="AB4" s="13"/>
      <c r="AC4" s="13" t="str">
        <f t="shared" si="3"/>
        <v/>
      </c>
      <c r="AD4" s="13"/>
      <c r="AE4" s="13"/>
      <c r="AF4" s="13"/>
      <c r="AG4" s="14"/>
      <c r="AH4" s="170"/>
      <c r="AI4" s="170"/>
      <c r="AJ4" s="14">
        <f t="shared" si="4"/>
        <v>0</v>
      </c>
      <c r="AK4" s="14">
        <f t="shared" si="5"/>
        <v>0</v>
      </c>
      <c r="AL4" s="14">
        <f t="shared" si="6"/>
        <v>0</v>
      </c>
      <c r="AM4" s="14"/>
      <c r="AN4" s="14"/>
      <c r="AO4" s="13"/>
      <c r="AP4" s="13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</row>
    <row r="5" spans="1:62" ht="19.5" customHeight="1">
      <c r="A5" s="36" t="s">
        <v>44</v>
      </c>
      <c r="B5" s="44"/>
      <c r="C5" s="44">
        <v>1509</v>
      </c>
      <c r="D5" s="44"/>
      <c r="E5" s="38">
        <f>F5+I5</f>
        <v>35</v>
      </c>
      <c r="F5" s="39">
        <v>35</v>
      </c>
      <c r="G5" s="13">
        <v>0</v>
      </c>
      <c r="H5" s="25">
        <v>70</v>
      </c>
      <c r="I5" s="26">
        <f>G5*H5</f>
        <v>0</v>
      </c>
      <c r="J5" s="45" t="s">
        <v>45</v>
      </c>
      <c r="K5" s="28" t="s">
        <v>46</v>
      </c>
      <c r="L5" s="40">
        <v>7898722572935</v>
      </c>
      <c r="M5" s="41" t="s">
        <v>47</v>
      </c>
      <c r="N5" s="30" t="str">
        <f>IF(K5="","",VLOOKUP(K5,'Inventário+Enviado+pela+Amazon+'!$C$1:$G$536,5,0))</f>
        <v>CB-CP-XLRWH-ED-1M</v>
      </c>
      <c r="O5" s="31" t="str">
        <f>IF(M5="","",VLOOKUP(M5,'Estoque FULL '!$A:$D,3,0))</f>
        <v>WLTP89483</v>
      </c>
      <c r="P5" s="40"/>
      <c r="Q5" s="40">
        <f>V6*P6</f>
        <v>0</v>
      </c>
      <c r="R5" s="40"/>
      <c r="S5" s="32">
        <f>IFERROR(IF(M5&lt;&gt;"",VLOOKUP(M5,'Estoque FULL '!$A:$D,4,0),0),0)</f>
        <v>15</v>
      </c>
      <c r="T5" s="33">
        <f>IFERROR(VLOOKUP(K5,'Inventário+Enviado+pela+Amazon+'!$C$1:$F$510,4,0),0)</f>
        <v>3</v>
      </c>
      <c r="U5" s="34"/>
      <c r="V5" s="42">
        <f t="shared" si="7"/>
        <v>53</v>
      </c>
      <c r="W5" s="13">
        <f>V5*X5</f>
        <v>590.26099999999997</v>
      </c>
      <c r="X5" s="13">
        <v>11.137</v>
      </c>
      <c r="Y5" s="13">
        <v>1.3371999999999999</v>
      </c>
      <c r="Z5" s="13">
        <f>V5*Y5</f>
        <v>70.871600000000001</v>
      </c>
      <c r="AA5" s="13"/>
      <c r="AB5" s="13"/>
      <c r="AC5" s="13" t="str">
        <f t="shared" si="3"/>
        <v/>
      </c>
      <c r="AD5" s="13"/>
      <c r="AE5" s="13">
        <v>11.851509333333336</v>
      </c>
      <c r="AF5" s="13">
        <v>1.3128666666666666</v>
      </c>
      <c r="AG5" s="14">
        <v>0.41473333333333334</v>
      </c>
      <c r="AH5" s="170">
        <f>AI5/4.59554784619832</f>
        <v>0.16127020113851487</v>
      </c>
      <c r="AI5" s="170">
        <f>AG5*1.78699146157709</f>
        <v>0.74112492549807185</v>
      </c>
      <c r="AJ5" s="14">
        <f t="shared" si="4"/>
        <v>628.12999466666679</v>
      </c>
      <c r="AK5" s="14">
        <f t="shared" si="5"/>
        <v>69.581933333333325</v>
      </c>
      <c r="AL5" s="14">
        <f t="shared" si="6"/>
        <v>21.980866666666667</v>
      </c>
      <c r="AM5" s="153">
        <f>V5*AH5</f>
        <v>8.5473206603412883</v>
      </c>
      <c r="AN5" s="153">
        <f>V5*AI5</f>
        <v>39.279621051397811</v>
      </c>
      <c r="AO5" s="43" t="s">
        <v>39</v>
      </c>
      <c r="AP5" s="13" t="s">
        <v>40</v>
      </c>
      <c r="AQ5" s="20">
        <v>85444200</v>
      </c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</row>
    <row r="6" spans="1:62" ht="19.5" customHeight="1">
      <c r="A6" s="36" t="s">
        <v>48</v>
      </c>
      <c r="B6" s="44"/>
      <c r="C6" s="44" t="s">
        <v>42</v>
      </c>
      <c r="D6" s="44"/>
      <c r="E6" s="38"/>
      <c r="F6" s="39">
        <v>0</v>
      </c>
      <c r="G6" s="13"/>
      <c r="H6" s="25" t="s">
        <v>42</v>
      </c>
      <c r="I6" s="26"/>
      <c r="J6" s="27"/>
      <c r="K6" s="28" t="s">
        <v>49</v>
      </c>
      <c r="L6" s="29"/>
      <c r="M6" s="30"/>
      <c r="N6" s="30" t="str">
        <f>IF(K6="","",VLOOKUP(K6,'Inventário+Enviado+pela+Amazon+'!$C$1:$G$536,5,0))</f>
        <v>CB-CP-XLRWH-ED-1M2U</v>
      </c>
      <c r="O6" s="31" t="str">
        <f>IF(M6="","",VLOOKUP(M6,'Estoque FULL '!$A:$D,3,0))</f>
        <v/>
      </c>
      <c r="P6" s="31">
        <v>2</v>
      </c>
      <c r="Q6" s="31"/>
      <c r="R6" s="31"/>
      <c r="S6" s="32">
        <f>IFERROR(IF(M6&lt;&gt;"",VLOOKUP(M6,'Estoque FULL '!$A:$D,4,0),0),0)</f>
        <v>0</v>
      </c>
      <c r="T6" s="33">
        <v>0</v>
      </c>
      <c r="U6" s="34"/>
      <c r="V6" s="35">
        <f t="shared" si="7"/>
        <v>0</v>
      </c>
      <c r="W6" s="13"/>
      <c r="X6" s="13"/>
      <c r="Y6" s="13"/>
      <c r="Z6" s="13"/>
      <c r="AA6" s="13"/>
      <c r="AB6" s="13"/>
      <c r="AC6" s="13" t="str">
        <f t="shared" si="3"/>
        <v/>
      </c>
      <c r="AD6" s="13"/>
      <c r="AE6" s="13"/>
      <c r="AF6" s="13"/>
      <c r="AG6" s="14"/>
      <c r="AH6" s="170"/>
      <c r="AI6" s="170"/>
      <c r="AJ6" s="14">
        <f t="shared" si="4"/>
        <v>0</v>
      </c>
      <c r="AK6" s="14">
        <f t="shared" si="5"/>
        <v>0</v>
      </c>
      <c r="AL6" s="14">
        <f t="shared" si="6"/>
        <v>0</v>
      </c>
      <c r="AM6" s="14"/>
      <c r="AN6" s="14"/>
      <c r="AO6" s="13"/>
      <c r="AP6" s="13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</row>
    <row r="7" spans="1:62" ht="19.5" customHeight="1">
      <c r="A7" s="36" t="s">
        <v>50</v>
      </c>
      <c r="B7" s="44"/>
      <c r="C7" s="44"/>
      <c r="D7" s="44"/>
      <c r="E7" s="38">
        <f>F7+I7</f>
        <v>-10</v>
      </c>
      <c r="F7" s="39">
        <v>-10</v>
      </c>
      <c r="G7" s="13"/>
      <c r="H7" s="25"/>
      <c r="I7" s="26">
        <f>G7*H7</f>
        <v>0</v>
      </c>
      <c r="J7" s="45" t="s">
        <v>51</v>
      </c>
      <c r="K7" s="28"/>
      <c r="L7" s="40">
        <v>7898722572942</v>
      </c>
      <c r="M7" s="41" t="s">
        <v>52</v>
      </c>
      <c r="N7" s="30" t="str">
        <f>IF(K7="","",VLOOKUP(K7,'Inventário+Enviado+pela+Amazon+'!$C$1:$G$536,5,0))</f>
        <v/>
      </c>
      <c r="O7" s="31" t="str">
        <f>IF(M7="","",VLOOKUP(M7,'Estoque FULL '!$A:$D,3,0))</f>
        <v>PSGE10562</v>
      </c>
      <c r="P7" s="40"/>
      <c r="Q7" s="40">
        <f>V8*P8</f>
        <v>0</v>
      </c>
      <c r="R7" s="40"/>
      <c r="S7" s="32">
        <f>IFERROR(IF(M7&lt;&gt;"",VLOOKUP(M7,'Estoque FULL '!$A:$D,4,0),0),0)</f>
        <v>10</v>
      </c>
      <c r="T7" s="33">
        <f>IFERROR(VLOOKUP(K7,'Inventário+Enviado+pela+Amazon+'!$C$1:$F$510,4,0),0)</f>
        <v>0</v>
      </c>
      <c r="U7" s="34"/>
      <c r="V7" s="42">
        <f t="shared" si="7"/>
        <v>0</v>
      </c>
      <c r="W7" s="13">
        <f>V7*X7</f>
        <v>0</v>
      </c>
      <c r="X7" s="13">
        <v>11.137</v>
      </c>
      <c r="Y7" s="13">
        <v>1.3371999999999999</v>
      </c>
      <c r="Z7" s="13">
        <f>V7*Y7</f>
        <v>0</v>
      </c>
      <c r="AA7" s="13"/>
      <c r="AB7" s="13"/>
      <c r="AC7" s="13" t="str">
        <f t="shared" si="3"/>
        <v/>
      </c>
      <c r="AD7" s="13"/>
      <c r="AE7" s="145">
        <v>13.298999999999999</v>
      </c>
      <c r="AF7" s="145">
        <v>2.4003333333333337</v>
      </c>
      <c r="AG7" s="153"/>
      <c r="AH7" s="173"/>
      <c r="AI7" s="173"/>
      <c r="AJ7" s="14">
        <f t="shared" si="4"/>
        <v>0</v>
      </c>
      <c r="AK7" s="14">
        <f t="shared" si="5"/>
        <v>0</v>
      </c>
      <c r="AL7" s="14">
        <f t="shared" si="6"/>
        <v>0</v>
      </c>
      <c r="AM7" s="153"/>
      <c r="AN7" s="153"/>
      <c r="AO7" s="146" t="s">
        <v>53</v>
      </c>
      <c r="AP7" s="13" t="s">
        <v>54</v>
      </c>
      <c r="AQ7" s="20">
        <v>85442000</v>
      </c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</row>
    <row r="8" spans="1:62" ht="19.5" customHeight="1">
      <c r="A8" s="36" t="s">
        <v>55</v>
      </c>
      <c r="B8" s="44"/>
      <c r="C8" s="44" t="s">
        <v>42</v>
      </c>
      <c r="D8" s="44"/>
      <c r="E8" s="38"/>
      <c r="F8" s="39">
        <v>0</v>
      </c>
      <c r="G8" s="13"/>
      <c r="H8" s="25" t="s">
        <v>42</v>
      </c>
      <c r="I8" s="26"/>
      <c r="J8" s="27"/>
      <c r="K8" s="28" t="s">
        <v>56</v>
      </c>
      <c r="L8" s="29"/>
      <c r="M8" s="30"/>
      <c r="N8" s="30" t="str">
        <f>IF(K8="","",VLOOKUP(K8,'Inventário+Enviado+pela+Amazon+'!$C$1:$G$536,5,0))</f>
        <v>CB-CP-XLRWH-ED-150CM2U</v>
      </c>
      <c r="O8" s="31" t="str">
        <f>IF(M8="","",VLOOKUP(M8,'Estoque FULL '!$A:$D,3,0))</f>
        <v/>
      </c>
      <c r="P8" s="31">
        <v>2</v>
      </c>
      <c r="Q8" s="31"/>
      <c r="R8" s="31"/>
      <c r="S8" s="32">
        <f>IFERROR(IF(M8&lt;&gt;"",VLOOKUP(M8,'Estoque FULL '!$A:$D,4,0),0),0)</f>
        <v>0</v>
      </c>
      <c r="T8" s="33">
        <f>IFERROR(VLOOKUP(K8,'Inventário+Enviado+pela+Amazon+'!$C$1:$F$510,4,0),0)</f>
        <v>0</v>
      </c>
      <c r="U8" s="34"/>
      <c r="V8" s="35">
        <f t="shared" si="7"/>
        <v>0</v>
      </c>
      <c r="W8" s="13"/>
      <c r="X8" s="13"/>
      <c r="Y8" s="13"/>
      <c r="Z8" s="13"/>
      <c r="AA8" s="13"/>
      <c r="AB8" s="13"/>
      <c r="AC8" s="13" t="str">
        <f t="shared" si="3"/>
        <v/>
      </c>
      <c r="AD8" s="13"/>
      <c r="AE8" s="13"/>
      <c r="AF8" s="13"/>
      <c r="AG8" s="14"/>
      <c r="AH8" s="170"/>
      <c r="AI8" s="170"/>
      <c r="AJ8" s="14">
        <f t="shared" si="4"/>
        <v>0</v>
      </c>
      <c r="AK8" s="14">
        <f t="shared" si="5"/>
        <v>0</v>
      </c>
      <c r="AL8" s="14">
        <f t="shared" si="6"/>
        <v>0</v>
      </c>
      <c r="AM8" s="14"/>
      <c r="AN8" s="14"/>
      <c r="AO8" s="13"/>
      <c r="AP8" s="13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</row>
    <row r="9" spans="1:62" ht="19.5" customHeight="1">
      <c r="A9" s="36" t="s">
        <v>57</v>
      </c>
      <c r="B9" s="44"/>
      <c r="C9" s="44"/>
      <c r="D9" s="44"/>
      <c r="E9" s="38">
        <f>F9+I9</f>
        <v>330</v>
      </c>
      <c r="F9" s="39">
        <v>330</v>
      </c>
      <c r="G9" s="13"/>
      <c r="H9" s="25"/>
      <c r="I9" s="26">
        <f>G9*H9</f>
        <v>0</v>
      </c>
      <c r="J9" s="46" t="s">
        <v>45</v>
      </c>
      <c r="K9" s="28" t="s">
        <v>58</v>
      </c>
      <c r="L9" s="40">
        <v>7898722572959</v>
      </c>
      <c r="M9" s="30" t="s">
        <v>59</v>
      </c>
      <c r="N9" s="30" t="str">
        <f>IF(K9="","",VLOOKUP(K9,'Inventário+Enviado+pela+Amazon+'!$C$1:$G$536,5,0))</f>
        <v>CB-CP-XLRWH-ED-2M</v>
      </c>
      <c r="O9" s="31" t="str">
        <f>IF(M9="","",VLOOKUP(M9,'Estoque FULL '!$A:$D,3,0))</f>
        <v>BUGA10267</v>
      </c>
      <c r="P9" s="31"/>
      <c r="Q9" s="40">
        <f>V10*P10</f>
        <v>0</v>
      </c>
      <c r="R9" s="40"/>
      <c r="S9" s="32">
        <f>IFERROR(IF(M9&lt;&gt;"",VLOOKUP(M9,'Estoque FULL '!$A:$D,4,0),0),0)</f>
        <v>49</v>
      </c>
      <c r="T9" s="33">
        <f>IFERROR(VLOOKUP(K9,'Inventário+Enviado+pela+Amazon+'!$C$1:$F$510,4,0),0)</f>
        <v>0</v>
      </c>
      <c r="U9" s="34"/>
      <c r="V9" s="42">
        <f t="shared" si="7"/>
        <v>379</v>
      </c>
      <c r="W9" s="13">
        <f>V9*X9</f>
        <v>4220.9229999999998</v>
      </c>
      <c r="X9" s="13">
        <v>11.137</v>
      </c>
      <c r="Y9" s="13">
        <v>1.3371999999999999</v>
      </c>
      <c r="Z9" s="13">
        <f>V9*Y9</f>
        <v>506.79879999999997</v>
      </c>
      <c r="AA9" s="13"/>
      <c r="AB9" s="13"/>
      <c r="AC9" s="13" t="str">
        <f t="shared" si="3"/>
        <v/>
      </c>
      <c r="AD9" s="13"/>
      <c r="AE9" s="165">
        <v>13.147849999999998</v>
      </c>
      <c r="AF9" s="165">
        <v>1.5796000000000001</v>
      </c>
      <c r="AG9" s="164">
        <v>0.49914999999999998</v>
      </c>
      <c r="AH9" s="170">
        <f>AI9/4.59554784619832</f>
        <v>0.19409585492273676</v>
      </c>
      <c r="AI9" s="170">
        <f>AG9*1.78699146157709</f>
        <v>0.89197678804620451</v>
      </c>
      <c r="AJ9" s="14">
        <f t="shared" si="4"/>
        <v>4983.0351499999997</v>
      </c>
      <c r="AK9" s="14">
        <f t="shared" si="5"/>
        <v>598.66840000000002</v>
      </c>
      <c r="AL9" s="14">
        <f t="shared" si="6"/>
        <v>189.17785000000001</v>
      </c>
      <c r="AM9" s="153">
        <f>V9*AH9</f>
        <v>73.562329015717239</v>
      </c>
      <c r="AN9" s="153">
        <f>V9*AI9</f>
        <v>338.05920266951154</v>
      </c>
      <c r="AO9" s="159" t="s">
        <v>3142</v>
      </c>
      <c r="AP9" s="160" t="s">
        <v>3146</v>
      </c>
      <c r="AQ9" s="20">
        <v>85444200</v>
      </c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</row>
    <row r="10" spans="1:62" ht="19.5" customHeight="1">
      <c r="A10" s="36" t="s">
        <v>60</v>
      </c>
      <c r="B10" s="44"/>
      <c r="C10" s="44" t="s">
        <v>42</v>
      </c>
      <c r="D10" s="44"/>
      <c r="E10" s="38"/>
      <c r="F10" s="39">
        <v>0</v>
      </c>
      <c r="G10" s="13"/>
      <c r="H10" s="25" t="s">
        <v>42</v>
      </c>
      <c r="I10" s="26"/>
      <c r="J10" s="45"/>
      <c r="K10" s="28" t="s">
        <v>61</v>
      </c>
      <c r="L10" s="40"/>
      <c r="M10" s="41"/>
      <c r="N10" s="30" t="e">
        <f>IF(K10="","",VLOOKUP(K10,'Inventário+Enviado+pela+Amazon+'!$C$1:$G$536,5,0))</f>
        <v>#N/A</v>
      </c>
      <c r="O10" s="31" t="str">
        <f>IF(M10="","",VLOOKUP(M10,'Estoque FULL '!$A:$D,3,0))</f>
        <v/>
      </c>
      <c r="P10" s="40">
        <v>2</v>
      </c>
      <c r="Q10" s="40"/>
      <c r="R10" s="40"/>
      <c r="S10" s="32">
        <f>IFERROR(IF(M10&lt;&gt;"",VLOOKUP(M10,'Estoque FULL '!$A:$D,4,0),0),0)</f>
        <v>0</v>
      </c>
      <c r="T10" s="33">
        <f>IFERROR(VLOOKUP(K10,'Inventário+Enviado+pela+Amazon+'!$C$1:$F$510,4,0),0)</f>
        <v>0</v>
      </c>
      <c r="U10" s="34"/>
      <c r="V10" s="35">
        <f t="shared" si="7"/>
        <v>0</v>
      </c>
      <c r="W10" s="13"/>
      <c r="X10" s="13"/>
      <c r="Y10" s="13"/>
      <c r="Z10" s="13"/>
      <c r="AA10" s="13"/>
      <c r="AB10" s="13"/>
      <c r="AC10" s="13" t="str">
        <f t="shared" si="3"/>
        <v/>
      </c>
      <c r="AD10" s="13"/>
      <c r="AE10" s="13"/>
      <c r="AF10" s="13"/>
      <c r="AG10" s="14"/>
      <c r="AH10" s="170"/>
      <c r="AI10" s="170"/>
      <c r="AJ10" s="14">
        <f t="shared" si="4"/>
        <v>0</v>
      </c>
      <c r="AK10" s="14">
        <f t="shared" si="5"/>
        <v>0</v>
      </c>
      <c r="AL10" s="14">
        <f t="shared" si="6"/>
        <v>0</v>
      </c>
      <c r="AM10" s="14"/>
      <c r="AN10" s="14"/>
      <c r="AO10" s="13"/>
      <c r="AP10" s="13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62" ht="19.5" customHeight="1">
      <c r="A11" s="36" t="s">
        <v>62</v>
      </c>
      <c r="B11" s="44"/>
      <c r="C11" s="44" t="s">
        <v>63</v>
      </c>
      <c r="D11" s="44" t="s">
        <v>64</v>
      </c>
      <c r="E11" s="38">
        <f>F11+I11</f>
        <v>0</v>
      </c>
      <c r="F11" s="39">
        <v>0</v>
      </c>
      <c r="G11" s="13"/>
      <c r="H11" s="25"/>
      <c r="I11" s="26">
        <f>G11*H11</f>
        <v>0</v>
      </c>
      <c r="J11" s="45" t="s">
        <v>65</v>
      </c>
      <c r="K11" s="28" t="s">
        <v>66</v>
      </c>
      <c r="L11" s="40">
        <v>7898722572966</v>
      </c>
      <c r="M11" s="41" t="s">
        <v>67</v>
      </c>
      <c r="N11" s="30" t="str">
        <f>IF(K11="","",VLOOKUP(K11,'Inventário+Enviado+pela+Amazon+'!$C$1:$G$536,5,0))</f>
        <v>CB-CP-XLRWH-ED-3M</v>
      </c>
      <c r="O11" s="31" t="str">
        <f>IF(M11="","",VLOOKUP(M11,'Estoque FULL '!$A:$D,3,0))</f>
        <v>GPJA07827</v>
      </c>
      <c r="P11" s="40"/>
      <c r="Q11" s="40">
        <f>V12*P12</f>
        <v>0</v>
      </c>
      <c r="R11" s="40"/>
      <c r="S11" s="32">
        <f>IFERROR(IF(M11&lt;&gt;"",VLOOKUP(M11,'Estoque FULL '!$A:$D,4,0),0),0)</f>
        <v>1</v>
      </c>
      <c r="T11" s="33">
        <f>IFERROR(VLOOKUP(K11,'Inventário+Enviado+pela+Amazon+'!$C$1:$F$510,4,0),0)</f>
        <v>0</v>
      </c>
      <c r="U11" s="34"/>
      <c r="V11" s="42">
        <f t="shared" si="7"/>
        <v>1</v>
      </c>
      <c r="W11" s="13">
        <f>V11*X11</f>
        <v>11.137</v>
      </c>
      <c r="X11" s="13">
        <v>11.137</v>
      </c>
      <c r="Y11" s="13">
        <v>1.3371999999999999</v>
      </c>
      <c r="Z11" s="13">
        <f>V11*Y11</f>
        <v>1.3371999999999999</v>
      </c>
      <c r="AA11" s="13"/>
      <c r="AB11" s="13"/>
      <c r="AC11" s="13" t="str">
        <f t="shared" si="3"/>
        <v/>
      </c>
      <c r="AD11" s="13"/>
      <c r="AE11" s="13">
        <v>18.464279999999999</v>
      </c>
      <c r="AF11" s="13">
        <v>2.0453999999999999</v>
      </c>
      <c r="AG11" s="14">
        <v>0.64610000000000001</v>
      </c>
      <c r="AH11" s="170">
        <f>AI11/4.59554784619832</f>
        <v>0.25123776793665276</v>
      </c>
      <c r="AI11" s="170">
        <f>AG11*1.78699146157709</f>
        <v>1.154575183324958</v>
      </c>
      <c r="AJ11" s="14">
        <f t="shared" si="4"/>
        <v>18.464279999999999</v>
      </c>
      <c r="AK11" s="14">
        <f t="shared" si="5"/>
        <v>2.0453999999999999</v>
      </c>
      <c r="AL11" s="14">
        <f t="shared" si="6"/>
        <v>0.64610000000000001</v>
      </c>
      <c r="AM11" s="153">
        <f>V11*AH11</f>
        <v>0.25123776793665276</v>
      </c>
      <c r="AN11" s="153">
        <f>V11*AI11</f>
        <v>1.154575183324958</v>
      </c>
      <c r="AO11" s="43" t="s">
        <v>39</v>
      </c>
      <c r="AP11" s="13" t="s">
        <v>40</v>
      </c>
      <c r="AQ11" s="20">
        <v>85444200</v>
      </c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62" ht="19.5" customHeight="1">
      <c r="A12" s="36" t="s">
        <v>68</v>
      </c>
      <c r="B12" s="44"/>
      <c r="C12" s="44" t="s">
        <v>42</v>
      </c>
      <c r="D12" s="44"/>
      <c r="E12" s="38"/>
      <c r="F12" s="39">
        <v>0</v>
      </c>
      <c r="G12" s="13"/>
      <c r="H12" s="25" t="s">
        <v>42</v>
      </c>
      <c r="I12" s="26"/>
      <c r="J12" s="27"/>
      <c r="K12" s="28" t="s">
        <v>69</v>
      </c>
      <c r="L12" s="40"/>
      <c r="M12" s="41"/>
      <c r="N12" s="30" t="str">
        <f>IF(K12="","",VLOOKUP(K12,'Inventário+Enviado+pela+Amazon+'!$C$1:$G$536,5,0))</f>
        <v>CB-CP-XLRWH-ED-3M2U</v>
      </c>
      <c r="O12" s="31" t="str">
        <f>IF(M12="","",VLOOKUP(M12,'Estoque FULL '!$A:$D,3,0))</f>
        <v/>
      </c>
      <c r="P12" s="40">
        <v>2</v>
      </c>
      <c r="Q12" s="40"/>
      <c r="R12" s="40"/>
      <c r="S12" s="32">
        <f>IFERROR(IF(M12&lt;&gt;"",VLOOKUP(M12,'Estoque FULL '!$A:$D,4,0),0),0)</f>
        <v>0</v>
      </c>
      <c r="T12" s="33">
        <f>IFERROR(VLOOKUP(K12,'Inventário+Enviado+pela+Amazon+'!$C$1:$F$510,4,0),0)</f>
        <v>0</v>
      </c>
      <c r="U12" s="34"/>
      <c r="V12" s="35">
        <f t="shared" si="7"/>
        <v>0</v>
      </c>
      <c r="W12" s="13"/>
      <c r="X12" s="13"/>
      <c r="Y12" s="13"/>
      <c r="Z12" s="13"/>
      <c r="AA12" s="13"/>
      <c r="AB12" s="13"/>
      <c r="AC12" s="13" t="str">
        <f t="shared" si="3"/>
        <v/>
      </c>
      <c r="AD12" s="13"/>
      <c r="AE12" s="13"/>
      <c r="AF12" s="13"/>
      <c r="AG12" s="14"/>
      <c r="AH12" s="170"/>
      <c r="AI12" s="170"/>
      <c r="AJ12" s="14">
        <f t="shared" si="4"/>
        <v>0</v>
      </c>
      <c r="AK12" s="14">
        <f t="shared" si="5"/>
        <v>0</v>
      </c>
      <c r="AL12" s="14">
        <f t="shared" si="6"/>
        <v>0</v>
      </c>
      <c r="AM12" s="14"/>
      <c r="AN12" s="14"/>
      <c r="AO12" s="13"/>
      <c r="AP12" s="13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62" ht="19.5" customHeight="1">
      <c r="A13" s="36" t="s">
        <v>70</v>
      </c>
      <c r="B13" s="44"/>
      <c r="C13" s="44"/>
      <c r="D13" s="44" t="s">
        <v>71</v>
      </c>
      <c r="E13" s="38">
        <f t="shared" ref="E13:E15" si="8">F13+I13</f>
        <v>0</v>
      </c>
      <c r="F13" s="39">
        <v>0</v>
      </c>
      <c r="G13" s="13"/>
      <c r="H13" s="25"/>
      <c r="I13" s="26">
        <f t="shared" ref="I13:I16" si="9">G13*H13</f>
        <v>0</v>
      </c>
      <c r="J13" s="27"/>
      <c r="K13" s="28" t="s">
        <v>72</v>
      </c>
      <c r="L13" s="40" t="s">
        <v>73</v>
      </c>
      <c r="M13" s="41" t="s">
        <v>74</v>
      </c>
      <c r="N13" s="30" t="str">
        <f>IF(K13="","",VLOOKUP(K13,'Inventário+Enviado+pela+Amazon+'!$C$1:$G$536,5,0))</f>
        <v>CB-CP-XLRWH-ED-5M</v>
      </c>
      <c r="O13" s="31" t="str">
        <f>IF(M13="","",VLOOKUP(M13,'Estoque FULL '!$A:$D,3,0))</f>
        <v>DSHR08063</v>
      </c>
      <c r="P13" s="40"/>
      <c r="Q13" s="40"/>
      <c r="R13" s="40"/>
      <c r="S13" s="32">
        <f>IFERROR(IF(M13&lt;&gt;"",VLOOKUP(M13,'Estoque FULL '!$A:$D,4,0),0),0)</f>
        <v>0</v>
      </c>
      <c r="T13" s="33">
        <f>IFERROR(VLOOKUP(K13,'Inventário+Enviado+pela+Amazon+'!$C$1:$F$510,4,0),0)</f>
        <v>0</v>
      </c>
      <c r="U13" s="34"/>
      <c r="V13" s="42">
        <f t="shared" si="7"/>
        <v>0</v>
      </c>
      <c r="W13" s="13">
        <f t="shared" ref="W13:W16" si="10">V13*X13</f>
        <v>0</v>
      </c>
      <c r="X13" s="13"/>
      <c r="Y13" s="13"/>
      <c r="Z13" s="13">
        <f t="shared" ref="Z13:Z16" si="11">V13*Y13</f>
        <v>0</v>
      </c>
      <c r="AA13" s="13"/>
      <c r="AB13" s="13"/>
      <c r="AC13" s="13" t="str">
        <f t="shared" si="3"/>
        <v/>
      </c>
      <c r="AD13" s="13"/>
      <c r="AE13" s="13"/>
      <c r="AF13" s="13"/>
      <c r="AG13" s="14"/>
      <c r="AH13" s="170"/>
      <c r="AI13" s="170"/>
      <c r="AJ13" s="14">
        <f t="shared" si="4"/>
        <v>0</v>
      </c>
      <c r="AK13" s="14">
        <f t="shared" si="5"/>
        <v>0</v>
      </c>
      <c r="AL13" s="14">
        <f t="shared" si="6"/>
        <v>0</v>
      </c>
      <c r="AM13" s="14"/>
      <c r="AN13" s="14"/>
      <c r="AO13" s="13"/>
      <c r="AP13" s="13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62" ht="19.5" customHeight="1">
      <c r="A14" s="36" t="s">
        <v>75</v>
      </c>
      <c r="B14" s="44"/>
      <c r="C14" s="44"/>
      <c r="D14" s="44" t="s">
        <v>71</v>
      </c>
      <c r="E14" s="38">
        <f t="shared" si="8"/>
        <v>0</v>
      </c>
      <c r="F14" s="39">
        <v>0</v>
      </c>
      <c r="G14" s="13"/>
      <c r="H14" s="25"/>
      <c r="I14" s="26">
        <f t="shared" si="9"/>
        <v>0</v>
      </c>
      <c r="J14" s="27"/>
      <c r="K14" s="28"/>
      <c r="L14" s="29"/>
      <c r="M14" s="30"/>
      <c r="N14" s="30" t="str">
        <f>IF(K14="","",VLOOKUP(K14,'Inventário+Enviado+pela+Amazon+'!$C$1:$G$536,5,0))</f>
        <v/>
      </c>
      <c r="O14" s="31" t="str">
        <f>IF(M14="","",VLOOKUP(M14,'Estoque FULL '!$A:$D,3,0))</f>
        <v/>
      </c>
      <c r="P14" s="31"/>
      <c r="Q14" s="31"/>
      <c r="R14" s="31"/>
      <c r="S14" s="32">
        <f>IFERROR(IF(M14&lt;&gt;"",VLOOKUP(M14,'Estoque FULL '!$A:$D,4,0),0),0)</f>
        <v>0</v>
      </c>
      <c r="T14" s="33">
        <f>IFERROR(VLOOKUP(K14,'Inventário+Enviado+pela+Amazon+'!$C$1:$F$510,4,0),0)</f>
        <v>0</v>
      </c>
      <c r="U14" s="34"/>
      <c r="V14" s="35">
        <f t="shared" si="7"/>
        <v>0</v>
      </c>
      <c r="W14" s="13">
        <f t="shared" si="10"/>
        <v>0</v>
      </c>
      <c r="X14" s="13">
        <v>11.137</v>
      </c>
      <c r="Y14" s="13">
        <v>1.3371999999999999</v>
      </c>
      <c r="Z14" s="13">
        <f t="shared" si="11"/>
        <v>0</v>
      </c>
      <c r="AA14" s="13"/>
      <c r="AB14" s="13"/>
      <c r="AC14" s="13" t="str">
        <f t="shared" si="3"/>
        <v/>
      </c>
      <c r="AD14" s="13"/>
      <c r="AE14" s="13"/>
      <c r="AF14" s="13"/>
      <c r="AG14" s="14"/>
      <c r="AH14" s="170"/>
      <c r="AI14" s="170"/>
      <c r="AJ14" s="14">
        <f t="shared" si="4"/>
        <v>0</v>
      </c>
      <c r="AK14" s="14">
        <f t="shared" si="5"/>
        <v>0</v>
      </c>
      <c r="AL14" s="14">
        <f t="shared" si="6"/>
        <v>0</v>
      </c>
      <c r="AM14" s="14"/>
      <c r="AN14" s="14"/>
      <c r="AO14" s="13"/>
      <c r="AP14" s="13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62" ht="19.5" customHeight="1">
      <c r="A15" s="48" t="s">
        <v>76</v>
      </c>
      <c r="B15" s="49" t="s">
        <v>77</v>
      </c>
      <c r="C15" s="49"/>
      <c r="D15" s="49"/>
      <c r="E15" s="38">
        <f t="shared" si="8"/>
        <v>63</v>
      </c>
      <c r="F15" s="24">
        <v>63</v>
      </c>
      <c r="G15" s="50"/>
      <c r="H15" s="25"/>
      <c r="I15" s="26">
        <f t="shared" si="9"/>
        <v>0</v>
      </c>
      <c r="J15" s="27"/>
      <c r="K15" s="28" t="s">
        <v>78</v>
      </c>
      <c r="L15" s="40" t="s">
        <v>79</v>
      </c>
      <c r="M15" s="41" t="s">
        <v>80</v>
      </c>
      <c r="N15" s="30" t="str">
        <f>IF(K15="","",VLOOKUP(K15,'Inventário+Enviado+pela+Amazon+'!$C$1:$G$536,5,0))</f>
        <v>8O-JOXQ-IPYK</v>
      </c>
      <c r="O15" s="31" t="str">
        <f>IF(M15="","",VLOOKUP(M15,'Estoque FULL '!$A:$D,3,0))</f>
        <v>ASAE86776</v>
      </c>
      <c r="P15" s="40"/>
      <c r="Q15" s="40"/>
      <c r="R15" s="40"/>
      <c r="S15" s="32">
        <f>IFERROR(IF(M15&lt;&gt;"",VLOOKUP(M15,'Estoque FULL '!$A:$D,4,0),0),0)</f>
        <v>138</v>
      </c>
      <c r="T15" s="33">
        <f>IFERROR(VLOOKUP(K15,'Inventário+Enviado+pela+Amazon+'!$C$1:$F$510,4,0),0)</f>
        <v>0</v>
      </c>
      <c r="U15" s="34"/>
      <c r="V15" s="42">
        <f t="shared" si="7"/>
        <v>201</v>
      </c>
      <c r="W15" s="13">
        <f t="shared" si="10"/>
        <v>2472.3000000000002</v>
      </c>
      <c r="X15" s="13">
        <v>12.3</v>
      </c>
      <c r="Y15" s="13">
        <v>1.4762999999999999</v>
      </c>
      <c r="Z15" s="13">
        <f t="shared" si="11"/>
        <v>296.73629999999997</v>
      </c>
      <c r="AA15" s="13"/>
      <c r="AB15" s="13"/>
      <c r="AC15" s="13" t="str">
        <f t="shared" si="3"/>
        <v/>
      </c>
      <c r="AD15" s="13"/>
      <c r="AE15" s="157">
        <v>9.5369599999999988</v>
      </c>
      <c r="AF15" s="157">
        <v>1.14578</v>
      </c>
      <c r="AG15" s="157">
        <v>0.36205999999999999</v>
      </c>
      <c r="AH15" s="170">
        <f>AI15/4.59554784619832</f>
        <v>0.14078803011785251</v>
      </c>
      <c r="AI15" s="170">
        <f>AG15*1.78699146157709</f>
        <v>0.64699812857860128</v>
      </c>
      <c r="AJ15" s="14">
        <f t="shared" si="4"/>
        <v>1916.9289599999997</v>
      </c>
      <c r="AK15" s="14">
        <f t="shared" si="5"/>
        <v>230.30178000000001</v>
      </c>
      <c r="AL15" s="14">
        <f t="shared" si="6"/>
        <v>72.774059999999992</v>
      </c>
      <c r="AM15" s="153">
        <f>V15*AH15</f>
        <v>28.298394053688355</v>
      </c>
      <c r="AN15" s="153">
        <f>V15*AI15</f>
        <v>130.04662384429886</v>
      </c>
      <c r="AO15" s="154" t="s">
        <v>3142</v>
      </c>
      <c r="AP15" s="155" t="s">
        <v>3146</v>
      </c>
      <c r="AQ15" s="20">
        <v>85444200</v>
      </c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62" ht="19.5" customHeight="1">
      <c r="A16" s="46" t="s">
        <v>81</v>
      </c>
      <c r="B16" s="44"/>
      <c r="C16" s="44"/>
      <c r="D16" s="44" t="s">
        <v>71</v>
      </c>
      <c r="E16" s="38">
        <f t="shared" ref="E16:E80" si="12">F16+I16</f>
        <v>382</v>
      </c>
      <c r="F16" s="24">
        <v>382</v>
      </c>
      <c r="G16" s="13"/>
      <c r="H16" s="25"/>
      <c r="I16" s="26">
        <f t="shared" si="9"/>
        <v>0</v>
      </c>
      <c r="J16" s="27"/>
      <c r="K16" s="28" t="s">
        <v>82</v>
      </c>
      <c r="L16" s="40">
        <v>7898969395298</v>
      </c>
      <c r="M16" s="41" t="s">
        <v>83</v>
      </c>
      <c r="N16" s="30" t="str">
        <f>IF(K16="","",VLOOKUP(K16,'Inventário+Enviado+pela+Amazon+'!$C$1:$G$536,5,0))</f>
        <v>9F-D73P-6R4L</v>
      </c>
      <c r="O16" s="31" t="str">
        <f>IF(M16="","",VLOOKUP(M16,'Estoque FULL '!$A:$D,3,0))</f>
        <v>YUZF84072</v>
      </c>
      <c r="P16" s="40"/>
      <c r="Q16" s="40">
        <f>V17*P17</f>
        <v>0</v>
      </c>
      <c r="R16" s="40"/>
      <c r="S16" s="32">
        <f>IFERROR(IF(M16&lt;&gt;"",VLOOKUP(M16,'Estoque FULL '!$A:$D,4,0),0),0)</f>
        <v>191</v>
      </c>
      <c r="T16" s="33">
        <f>IFERROR(VLOOKUP(K16,'Inventário+Enviado+pela+Amazon+'!$C$1:$F$510,4,0),0)</f>
        <v>0</v>
      </c>
      <c r="U16" s="34"/>
      <c r="V16" s="42">
        <f t="shared" si="7"/>
        <v>573</v>
      </c>
      <c r="W16" s="13">
        <f t="shared" si="10"/>
        <v>7047.9000000000005</v>
      </c>
      <c r="X16" s="13">
        <v>12.3</v>
      </c>
      <c r="Y16" s="13">
        <v>1.4762999999999999</v>
      </c>
      <c r="Z16" s="13">
        <f t="shared" si="11"/>
        <v>845.91989999999998</v>
      </c>
      <c r="AA16" s="13"/>
      <c r="AB16" s="13"/>
      <c r="AC16" s="13" t="str">
        <f t="shared" si="3"/>
        <v/>
      </c>
      <c r="AD16" s="13"/>
      <c r="AE16" s="157">
        <v>10.538366666666667</v>
      </c>
      <c r="AF16" s="157">
        <v>1.2661</v>
      </c>
      <c r="AG16" s="157">
        <v>0.40008333333333335</v>
      </c>
      <c r="AH16" s="170">
        <f>AI16/4.59554784619832</f>
        <v>0.15557350821130242</v>
      </c>
      <c r="AI16" s="170">
        <f>AG16*1.78699146157709</f>
        <v>0.71494550058596751</v>
      </c>
      <c r="AJ16" s="14">
        <f t="shared" si="4"/>
        <v>6038.4840999999997</v>
      </c>
      <c r="AK16" s="14">
        <f t="shared" si="5"/>
        <v>725.47529999999995</v>
      </c>
      <c r="AL16" s="14">
        <f t="shared" si="6"/>
        <v>229.24775</v>
      </c>
      <c r="AM16" s="153">
        <f>V16*AH16</f>
        <v>89.143620205076289</v>
      </c>
      <c r="AN16" s="153">
        <f>V16*AI16</f>
        <v>409.66377183575941</v>
      </c>
      <c r="AO16" s="154" t="s">
        <v>3142</v>
      </c>
      <c r="AP16" s="155" t="s">
        <v>3146</v>
      </c>
      <c r="AQ16" s="20">
        <v>85444200</v>
      </c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 ht="19.5" customHeight="1">
      <c r="A17" s="46" t="s">
        <v>86</v>
      </c>
      <c r="B17" s="44"/>
      <c r="C17" s="44" t="s">
        <v>42</v>
      </c>
      <c r="D17" s="44"/>
      <c r="E17" s="38"/>
      <c r="F17" s="24">
        <v>0</v>
      </c>
      <c r="G17" s="13"/>
      <c r="H17" s="25" t="s">
        <v>42</v>
      </c>
      <c r="I17" s="26"/>
      <c r="J17" s="27"/>
      <c r="K17" s="28" t="s">
        <v>87</v>
      </c>
      <c r="L17" s="40"/>
      <c r="M17" s="41"/>
      <c r="N17" s="30" t="str">
        <f>IF(K17="","",VLOOKUP(K17,'Inventário+Enviado+pela+Amazon+'!$C$1:$G$536,5,0))</f>
        <v>YI-63FZ-152Q</v>
      </c>
      <c r="O17" s="31" t="str">
        <f>IF(M17="","",VLOOKUP(M17,'Estoque FULL '!$A:$D,3,0))</f>
        <v/>
      </c>
      <c r="P17" s="40">
        <v>2</v>
      </c>
      <c r="Q17" s="40"/>
      <c r="R17" s="40"/>
      <c r="S17" s="32">
        <f>IFERROR(IF(M17&lt;&gt;"",VLOOKUP(M17,'Estoque FULL '!$A:$D,4,0),0),0)</f>
        <v>0</v>
      </c>
      <c r="T17" s="33">
        <f>IFERROR(VLOOKUP(K17,'Inventário+Enviado+pela+Amazon+'!$C$1:$F$510,4,0),0)</f>
        <v>0</v>
      </c>
      <c r="U17" s="34"/>
      <c r="V17" s="35">
        <f t="shared" si="7"/>
        <v>0</v>
      </c>
      <c r="W17" s="13"/>
      <c r="X17" s="13"/>
      <c r="Y17" s="13"/>
      <c r="Z17" s="13"/>
      <c r="AA17" s="13"/>
      <c r="AB17" s="13"/>
      <c r="AC17" s="13" t="str">
        <f t="shared" si="3"/>
        <v/>
      </c>
      <c r="AD17" s="13"/>
      <c r="AE17" s="13"/>
      <c r="AF17" s="13"/>
      <c r="AG17" s="14"/>
      <c r="AH17" s="170"/>
      <c r="AI17" s="170"/>
      <c r="AJ17" s="14">
        <f t="shared" si="4"/>
        <v>0</v>
      </c>
      <c r="AK17" s="14">
        <f t="shared" si="5"/>
        <v>0</v>
      </c>
      <c r="AL17" s="14">
        <f t="shared" si="6"/>
        <v>0</v>
      </c>
      <c r="AM17" s="14"/>
      <c r="AN17" s="14"/>
      <c r="AO17" s="13"/>
      <c r="AP17" s="13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19.5" customHeight="1">
      <c r="A18" s="46" t="s">
        <v>88</v>
      </c>
      <c r="B18" s="44"/>
      <c r="C18" s="44" t="s">
        <v>63</v>
      </c>
      <c r="D18" s="44"/>
      <c r="E18" s="38">
        <f t="shared" si="12"/>
        <v>330</v>
      </c>
      <c r="F18" s="39">
        <v>330</v>
      </c>
      <c r="G18" s="13">
        <v>0</v>
      </c>
      <c r="H18" s="25">
        <v>110</v>
      </c>
      <c r="I18" s="26">
        <f>G18*H18</f>
        <v>0</v>
      </c>
      <c r="J18" s="45" t="s">
        <v>89</v>
      </c>
      <c r="K18" s="28" t="s">
        <v>90</v>
      </c>
      <c r="L18" s="40">
        <v>7898969395304</v>
      </c>
      <c r="M18" s="41" t="s">
        <v>91</v>
      </c>
      <c r="N18" s="30" t="str">
        <f>IF(K18="","",VLOOKUP(K18,'Inventário+Enviado+pela+Amazon+'!$C$1:$G$536,5,0))</f>
        <v>22-9SHW-9WIZ</v>
      </c>
      <c r="O18" s="31" t="str">
        <f>IF(M18="","",VLOOKUP(M18,'Estoque FULL '!$A:$D,3,0))</f>
        <v>AXXP79450</v>
      </c>
      <c r="P18" s="40"/>
      <c r="Q18" s="40">
        <f>V19*P19</f>
        <v>0</v>
      </c>
      <c r="R18" s="40"/>
      <c r="S18" s="32">
        <f>IFERROR(IF(M18&lt;&gt;"",VLOOKUP(M18,'Estoque FULL '!$A:$D,4,0),0),0)</f>
        <v>70</v>
      </c>
      <c r="T18" s="33">
        <f>IFERROR(VLOOKUP(K18,'Inventário+Enviado+pela+Amazon+'!$C$1:$F$510,4,0),0)</f>
        <v>0</v>
      </c>
      <c r="U18" s="34"/>
      <c r="V18" s="42">
        <f t="shared" si="7"/>
        <v>400</v>
      </c>
      <c r="W18" s="13">
        <f>V18*X18</f>
        <v>0</v>
      </c>
      <c r="X18" s="13"/>
      <c r="Y18" s="13"/>
      <c r="Z18" s="13">
        <f>V18*Y18</f>
        <v>0</v>
      </c>
      <c r="AA18" s="13"/>
      <c r="AB18" s="13"/>
      <c r="AC18" s="13" t="str">
        <f t="shared" si="3"/>
        <v/>
      </c>
      <c r="AD18" s="13"/>
      <c r="AE18" s="13">
        <v>11.841622222222222</v>
      </c>
      <c r="AF18" s="13">
        <v>1.4226666666666667</v>
      </c>
      <c r="AG18" s="14">
        <v>0.4495555555555556</v>
      </c>
      <c r="AH18" s="170">
        <f>AI18/4.59554784619832</f>
        <v>0.17481091834282569</v>
      </c>
      <c r="AI18" s="170">
        <f>AG18*1.78699146157709</f>
        <v>0.80335193928232307</v>
      </c>
      <c r="AJ18" s="14">
        <f t="shared" si="4"/>
        <v>4736.6488888888889</v>
      </c>
      <c r="AK18" s="14">
        <f t="shared" si="5"/>
        <v>569.06666666666672</v>
      </c>
      <c r="AL18" s="14">
        <f t="shared" si="6"/>
        <v>179.82222222222225</v>
      </c>
      <c r="AM18" s="153">
        <f>V18*AH18</f>
        <v>69.924367337130278</v>
      </c>
      <c r="AN18" s="153">
        <f>V18*AI18</f>
        <v>321.3407757129292</v>
      </c>
      <c r="AO18" s="154" t="s">
        <v>3142</v>
      </c>
      <c r="AP18" s="155" t="s">
        <v>3146</v>
      </c>
      <c r="AQ18" s="20">
        <v>85444200</v>
      </c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</row>
    <row r="19" spans="1:62" ht="19.5" customHeight="1">
      <c r="A19" s="46" t="s">
        <v>92</v>
      </c>
      <c r="B19" s="44"/>
      <c r="C19" s="44" t="s">
        <v>42</v>
      </c>
      <c r="D19" s="44"/>
      <c r="E19" s="38"/>
      <c r="F19" s="39">
        <v>0</v>
      </c>
      <c r="G19" s="13"/>
      <c r="H19" s="25" t="s">
        <v>42</v>
      </c>
      <c r="I19" s="26"/>
      <c r="J19" s="27"/>
      <c r="K19" s="28" t="s">
        <v>93</v>
      </c>
      <c r="L19" s="40">
        <v>7898969395304</v>
      </c>
      <c r="M19" s="41" t="s">
        <v>94</v>
      </c>
      <c r="N19" s="30" t="str">
        <f>IF(K19="","",VLOOKUP(K19,'Inventário+Enviado+pela+Amazon+'!$C$1:$G$536,5,0))</f>
        <v>0Z-F7ZG-QQ12</v>
      </c>
      <c r="O19" s="31" t="str">
        <f>IF(M19="","",VLOOKUP(M19,'Estoque FULL '!$A:$D,3,0))</f>
        <v>BEBK85689</v>
      </c>
      <c r="P19" s="40">
        <v>2</v>
      </c>
      <c r="Q19" s="40"/>
      <c r="R19" s="40"/>
      <c r="S19" s="32">
        <f>IFERROR(IF(M19&lt;&gt;"",VLOOKUP(M19,'Estoque FULL '!$A:$D,4,0),0),0)</f>
        <v>0</v>
      </c>
      <c r="T19" s="33">
        <v>0</v>
      </c>
      <c r="U19" s="34"/>
      <c r="V19" s="42">
        <f t="shared" si="7"/>
        <v>0</v>
      </c>
      <c r="W19" s="13"/>
      <c r="X19" s="13"/>
      <c r="Y19" s="13"/>
      <c r="Z19" s="13"/>
      <c r="AA19" s="13"/>
      <c r="AB19" s="13"/>
      <c r="AC19" s="13" t="str">
        <f t="shared" si="3"/>
        <v/>
      </c>
      <c r="AD19" s="13"/>
      <c r="AE19" s="13"/>
      <c r="AF19" s="13"/>
      <c r="AG19" s="14"/>
      <c r="AH19" s="170"/>
      <c r="AI19" s="170"/>
      <c r="AJ19" s="14">
        <f t="shared" si="4"/>
        <v>0</v>
      </c>
      <c r="AK19" s="14">
        <f t="shared" si="5"/>
        <v>0</v>
      </c>
      <c r="AL19" s="14">
        <f t="shared" si="6"/>
        <v>0</v>
      </c>
      <c r="AM19" s="14"/>
      <c r="AN19" s="14"/>
      <c r="AO19" s="13"/>
      <c r="AP19" s="13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</row>
    <row r="20" spans="1:62" ht="19.5" customHeight="1">
      <c r="A20" s="46" t="s">
        <v>95</v>
      </c>
      <c r="B20" s="44"/>
      <c r="C20" s="44" t="s">
        <v>63</v>
      </c>
      <c r="D20" s="44"/>
      <c r="E20" s="38">
        <f t="shared" si="12"/>
        <v>220</v>
      </c>
      <c r="F20" s="51">
        <v>220</v>
      </c>
      <c r="G20" s="13">
        <v>0</v>
      </c>
      <c r="H20" s="25">
        <v>65</v>
      </c>
      <c r="I20" s="26">
        <f>G20*H20</f>
        <v>0</v>
      </c>
      <c r="J20" s="45" t="s">
        <v>96</v>
      </c>
      <c r="K20" s="28" t="s">
        <v>97</v>
      </c>
      <c r="L20" s="40">
        <v>7898969395311</v>
      </c>
      <c r="M20" s="41" t="s">
        <v>98</v>
      </c>
      <c r="N20" s="30" t="str">
        <f>IF(K20="","",VLOOKUP(K20,'Inventário+Enviado+pela+Amazon+'!$C$1:$G$536,5,0))</f>
        <v>55-WHEM-2NY9</v>
      </c>
      <c r="O20" s="31" t="str">
        <f>IF(M20="","",VLOOKUP(M20,'Estoque FULL '!$A:$D,3,0))</f>
        <v>FJHR80699</v>
      </c>
      <c r="P20" s="40"/>
      <c r="Q20" s="40">
        <f>V21*P21</f>
        <v>0</v>
      </c>
      <c r="R20" s="40"/>
      <c r="S20" s="32">
        <f>IFERROR(IF(M20&lt;&gt;"",VLOOKUP(M20,'Estoque FULL '!$A:$D,4,0),0),0)</f>
        <v>162</v>
      </c>
      <c r="T20" s="33">
        <f>IFERROR(VLOOKUP(K20,'Inventário+Enviado+pela+Amazon+'!$C$1:$F$510,4,0),0)</f>
        <v>0</v>
      </c>
      <c r="U20" s="34"/>
      <c r="V20" s="42">
        <f t="shared" si="7"/>
        <v>382</v>
      </c>
      <c r="W20" s="13">
        <f>V20*X20</f>
        <v>4698.6000000000004</v>
      </c>
      <c r="X20" s="13">
        <v>12.3</v>
      </c>
      <c r="Y20" s="13">
        <v>1.4762999999999999</v>
      </c>
      <c r="Z20" s="13">
        <f>V20*Y20</f>
        <v>563.94659999999999</v>
      </c>
      <c r="AA20" s="13"/>
      <c r="AB20" s="13"/>
      <c r="AC20" s="13" t="str">
        <f t="shared" si="3"/>
        <v/>
      </c>
      <c r="AD20" s="13"/>
      <c r="AE20" s="157">
        <v>13.145875</v>
      </c>
      <c r="AF20" s="157">
        <v>1.579375</v>
      </c>
      <c r="AG20" s="157">
        <v>0.49907499999999999</v>
      </c>
      <c r="AH20" s="170">
        <f>AI20/4.59554784619832</f>
        <v>0.1940666909657715</v>
      </c>
      <c r="AI20" s="170">
        <f>AG20*1.78699146157709</f>
        <v>0.89184276368658622</v>
      </c>
      <c r="AJ20" s="14">
        <f t="shared" si="4"/>
        <v>5021.7242500000002</v>
      </c>
      <c r="AK20" s="14">
        <f t="shared" si="5"/>
        <v>603.32124999999996</v>
      </c>
      <c r="AL20" s="14">
        <f t="shared" si="6"/>
        <v>190.64664999999999</v>
      </c>
      <c r="AM20" s="153">
        <f>V20*AH20</f>
        <v>74.133475948924712</v>
      </c>
      <c r="AN20" s="153">
        <f>V20*AI20</f>
        <v>340.68393572827591</v>
      </c>
      <c r="AO20" s="154" t="s">
        <v>3142</v>
      </c>
      <c r="AP20" s="155" t="s">
        <v>3146</v>
      </c>
      <c r="AQ20" s="20">
        <v>85444200</v>
      </c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</row>
    <row r="21" spans="1:62" ht="19.5" customHeight="1">
      <c r="A21" s="46" t="s">
        <v>99</v>
      </c>
      <c r="B21" s="44"/>
      <c r="C21" s="44" t="s">
        <v>42</v>
      </c>
      <c r="D21" s="44"/>
      <c r="E21" s="38"/>
      <c r="F21" s="39">
        <v>0</v>
      </c>
      <c r="G21" s="13"/>
      <c r="H21" s="25" t="s">
        <v>42</v>
      </c>
      <c r="I21" s="26"/>
      <c r="J21" s="45"/>
      <c r="K21" s="28" t="s">
        <v>100</v>
      </c>
      <c r="L21" s="40">
        <v>7898969395311</v>
      </c>
      <c r="M21" s="41" t="s">
        <v>101</v>
      </c>
      <c r="N21" s="30" t="str">
        <f>IF(K21="","",VLOOKUP(K21,'Inventário+Enviado+pela+Amazon+'!$C$1:$G$536,5,0))</f>
        <v>1Z-US1S-4NR7</v>
      </c>
      <c r="O21" s="31" t="str">
        <f>IF(M21="","",VLOOKUP(M21,'Estoque FULL '!$A:$D,3,0))</f>
        <v>THCX84685</v>
      </c>
      <c r="P21" s="40">
        <v>2</v>
      </c>
      <c r="Q21" s="40"/>
      <c r="R21" s="40"/>
      <c r="S21" s="32">
        <f>IFERROR(IF(M21&lt;&gt;"",VLOOKUP(M21,'Estoque FULL '!$A:$D,4,0),0),0)</f>
        <v>0</v>
      </c>
      <c r="T21" s="33">
        <v>0</v>
      </c>
      <c r="U21" s="34"/>
      <c r="V21" s="42">
        <f t="shared" si="7"/>
        <v>0</v>
      </c>
      <c r="W21" s="13"/>
      <c r="X21" s="13"/>
      <c r="Y21" s="13"/>
      <c r="Z21" s="13"/>
      <c r="AA21" s="13"/>
      <c r="AB21" s="13"/>
      <c r="AC21" s="13" t="str">
        <f t="shared" si="3"/>
        <v/>
      </c>
      <c r="AD21" s="13"/>
      <c r="AE21" s="13"/>
      <c r="AF21" s="13"/>
      <c r="AG21" s="14"/>
      <c r="AH21" s="170"/>
      <c r="AI21" s="170"/>
      <c r="AJ21" s="14">
        <f t="shared" si="4"/>
        <v>0</v>
      </c>
      <c r="AK21" s="14">
        <f t="shared" si="5"/>
        <v>0</v>
      </c>
      <c r="AL21" s="14">
        <f t="shared" si="6"/>
        <v>0</v>
      </c>
      <c r="AM21" s="14"/>
      <c r="AN21" s="14"/>
      <c r="AO21" s="13"/>
      <c r="AP21" s="13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</row>
    <row r="22" spans="1:62" ht="19.5" customHeight="1">
      <c r="A22" s="46" t="s">
        <v>102</v>
      </c>
      <c r="B22" s="44"/>
      <c r="C22" s="44" t="s">
        <v>63</v>
      </c>
      <c r="D22" s="44"/>
      <c r="E22" s="38">
        <f t="shared" si="12"/>
        <v>316</v>
      </c>
      <c r="F22" s="39">
        <v>316</v>
      </c>
      <c r="G22" s="13">
        <v>0</v>
      </c>
      <c r="H22" s="25">
        <v>60</v>
      </c>
      <c r="I22" s="26">
        <f>G22*H22</f>
        <v>0</v>
      </c>
      <c r="J22" s="45" t="s">
        <v>89</v>
      </c>
      <c r="K22" s="28" t="s">
        <v>103</v>
      </c>
      <c r="L22" s="40">
        <v>7898969395328</v>
      </c>
      <c r="M22" s="41" t="s">
        <v>104</v>
      </c>
      <c r="N22" s="30" t="str">
        <f>IF(K22="","",VLOOKUP(K22,'Inventário+Enviado+pela+Amazon+'!$C$1:$G$536,5,0))</f>
        <v>6H-CJJ0-KB8O</v>
      </c>
      <c r="O22" s="31" t="str">
        <f>IF(M22="","",VLOOKUP(M22,'Estoque FULL '!$A:$D,3,0))</f>
        <v>LLZA79432</v>
      </c>
      <c r="P22" s="40"/>
      <c r="Q22" s="40">
        <f>V23*P23</f>
        <v>32</v>
      </c>
      <c r="R22" s="40"/>
      <c r="S22" s="32">
        <f>IFERROR(IF(M22&lt;&gt;"",VLOOKUP(M22,'Estoque FULL '!$A:$D,4,0),0),0)</f>
        <v>27</v>
      </c>
      <c r="T22" s="33">
        <f>IFERROR(VLOOKUP(K22,'Inventário+Enviado+pela+Amazon+'!$C$1:$F$510,4,0),0)</f>
        <v>0</v>
      </c>
      <c r="U22" s="34"/>
      <c r="V22" s="42">
        <f t="shared" si="7"/>
        <v>375</v>
      </c>
      <c r="W22" s="13">
        <f>V22*X22</f>
        <v>5958.75</v>
      </c>
      <c r="X22" s="13">
        <v>15.89</v>
      </c>
      <c r="Y22" s="13">
        <v>1.9024000000000001</v>
      </c>
      <c r="Z22" s="13">
        <f>V22*Y22</f>
        <v>713.40000000000009</v>
      </c>
      <c r="AA22" s="13"/>
      <c r="AB22" s="13"/>
      <c r="AC22" s="13" t="str">
        <f t="shared" si="3"/>
        <v/>
      </c>
      <c r="AD22" s="13"/>
      <c r="AE22" s="157">
        <v>16.436025000000001</v>
      </c>
      <c r="AF22" s="157">
        <v>1.97465</v>
      </c>
      <c r="AG22" s="157">
        <v>0.62397500000000006</v>
      </c>
      <c r="AH22" s="170">
        <f>AI22/4.59554784619832</f>
        <v>0.24263440063190359</v>
      </c>
      <c r="AI22" s="170">
        <f>AG22*1.78699146157709</f>
        <v>1.1150379972375648</v>
      </c>
      <c r="AJ22" s="14">
        <f t="shared" si="4"/>
        <v>6163.5093750000005</v>
      </c>
      <c r="AK22" s="14">
        <f t="shared" si="5"/>
        <v>740.49374999999998</v>
      </c>
      <c r="AL22" s="14">
        <f t="shared" si="6"/>
        <v>233.99062500000002</v>
      </c>
      <c r="AM22" s="153">
        <f>V22*AH22</f>
        <v>90.987900236963839</v>
      </c>
      <c r="AN22" s="153">
        <f>V22*AI22</f>
        <v>418.13924896408679</v>
      </c>
      <c r="AO22" s="154" t="s">
        <v>3142</v>
      </c>
      <c r="AP22" s="155" t="s">
        <v>3146</v>
      </c>
      <c r="AQ22" s="20">
        <v>85444200</v>
      </c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 ht="19.5" customHeight="1">
      <c r="A23" s="48" t="s">
        <v>105</v>
      </c>
      <c r="B23" s="22"/>
      <c r="C23" s="22" t="s">
        <v>42</v>
      </c>
      <c r="D23" s="22"/>
      <c r="E23" s="38"/>
      <c r="F23" s="39"/>
      <c r="G23" s="13"/>
      <c r="H23" s="25" t="s">
        <v>42</v>
      </c>
      <c r="I23" s="26"/>
      <c r="J23" s="27"/>
      <c r="K23" s="28" t="s">
        <v>106</v>
      </c>
      <c r="L23" s="40">
        <v>7898969395328</v>
      </c>
      <c r="M23" s="41" t="s">
        <v>107</v>
      </c>
      <c r="N23" s="30" t="str">
        <f>IF(K23="","",VLOOKUP(K23,'Inventário+Enviado+pela+Amazon+'!$C$1:$G$536,5,0))</f>
        <v>SQ-MJHQ-92US</v>
      </c>
      <c r="O23" s="31" t="str">
        <f>IF(M23="","",VLOOKUP(M23,'Estoque FULL '!$A:$D,3,0))</f>
        <v>YLHK07929</v>
      </c>
      <c r="P23" s="40">
        <v>2</v>
      </c>
      <c r="Q23" s="40"/>
      <c r="R23" s="40"/>
      <c r="S23" s="32">
        <f>IFERROR(IF(M23&lt;&gt;"",VLOOKUP(M23,'Estoque FULL '!$A:$D,4,0),0),0)</f>
        <v>16</v>
      </c>
      <c r="T23" s="33"/>
      <c r="U23" s="34"/>
      <c r="V23" s="42">
        <f t="shared" si="7"/>
        <v>16</v>
      </c>
      <c r="W23" s="13"/>
      <c r="X23" s="13"/>
      <c r="Y23" s="13"/>
      <c r="Z23" s="13"/>
      <c r="AA23" s="13"/>
      <c r="AB23" s="13"/>
      <c r="AC23" s="13" t="str">
        <f t="shared" si="3"/>
        <v/>
      </c>
      <c r="AD23" s="13"/>
      <c r="AE23" s="13"/>
      <c r="AF23" s="13"/>
      <c r="AG23" s="14"/>
      <c r="AH23" s="170"/>
      <c r="AI23" s="170"/>
      <c r="AJ23" s="14">
        <f t="shared" si="4"/>
        <v>0</v>
      </c>
      <c r="AK23" s="14">
        <f t="shared" si="5"/>
        <v>0</v>
      </c>
      <c r="AL23" s="14">
        <f t="shared" si="6"/>
        <v>0</v>
      </c>
      <c r="AM23" s="14"/>
      <c r="AN23" s="14"/>
      <c r="AO23" s="13"/>
      <c r="AP23" s="13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</row>
    <row r="24" spans="1:62" ht="19.5" customHeight="1">
      <c r="A24" s="48" t="s">
        <v>108</v>
      </c>
      <c r="B24" s="22"/>
      <c r="C24" s="22" t="s">
        <v>109</v>
      </c>
      <c r="D24" s="22" t="s">
        <v>64</v>
      </c>
      <c r="E24" s="38">
        <f t="shared" si="12"/>
        <v>366</v>
      </c>
      <c r="F24" s="39">
        <v>166</v>
      </c>
      <c r="G24" s="13">
        <v>4</v>
      </c>
      <c r="H24" s="25">
        <v>50</v>
      </c>
      <c r="I24" s="26">
        <f>G24*H24</f>
        <v>200</v>
      </c>
      <c r="J24" s="45" t="s">
        <v>110</v>
      </c>
      <c r="K24" s="28" t="s">
        <v>111</v>
      </c>
      <c r="L24" s="40">
        <v>7898722573307</v>
      </c>
      <c r="M24" s="41" t="s">
        <v>112</v>
      </c>
      <c r="N24" s="30" t="str">
        <f>IF(K24="","",VLOOKUP(K24,'Inventário+Enviado+pela+Amazon+'!$C$1:$G$536,5,0))</f>
        <v>0G-G9ZY-ROZN</v>
      </c>
      <c r="O24" s="31" t="str">
        <f>IF(M24="","",VLOOKUP(M24,'Estoque FULL '!$A:$D,3,0))</f>
        <v>QSKM27099</v>
      </c>
      <c r="P24" s="40"/>
      <c r="Q24" s="40">
        <f>V25*P25</f>
        <v>0</v>
      </c>
      <c r="R24" s="40"/>
      <c r="S24" s="32">
        <f>IFERROR(IF(M24&lt;&gt;"",VLOOKUP(M24,'Estoque FULL '!$A:$D,4,0),0),0)</f>
        <v>37</v>
      </c>
      <c r="T24" s="33">
        <f>IFERROR(VLOOKUP(K24,'Inventário+Enviado+pela+Amazon+'!$C$1:$F$510,4,0),0)</f>
        <v>0</v>
      </c>
      <c r="U24" s="34"/>
      <c r="V24" s="42">
        <f t="shared" si="7"/>
        <v>403</v>
      </c>
      <c r="W24" s="13">
        <f>V24*X24</f>
        <v>5565.43</v>
      </c>
      <c r="X24" s="13">
        <v>13.81</v>
      </c>
      <c r="Y24" s="13">
        <v>1.6581999999999999</v>
      </c>
      <c r="Z24" s="13">
        <f>V24*Y24</f>
        <v>668.25459999999998</v>
      </c>
      <c r="AA24" s="13"/>
      <c r="AB24" s="13"/>
      <c r="AC24" s="13" t="str">
        <f t="shared" si="3"/>
        <v/>
      </c>
      <c r="AD24" s="13"/>
      <c r="AE24" s="157">
        <v>20.296080000000003</v>
      </c>
      <c r="AF24" s="157">
        <v>2.4384000000000001</v>
      </c>
      <c r="AG24" s="157">
        <v>0.77051999999999998</v>
      </c>
      <c r="AH24" s="170">
        <f>AI24/4.59554784619832</f>
        <v>0.29961882827820718</v>
      </c>
      <c r="AI24" s="170">
        <f>AG24*1.78699146157709</f>
        <v>1.3769126609743794</v>
      </c>
      <c r="AJ24" s="14">
        <f t="shared" si="4"/>
        <v>8179.3202400000018</v>
      </c>
      <c r="AK24" s="14">
        <f t="shared" si="5"/>
        <v>982.67520000000002</v>
      </c>
      <c r="AL24" s="14">
        <f t="shared" si="6"/>
        <v>310.51956000000001</v>
      </c>
      <c r="AM24" s="153">
        <f>V24*AH24</f>
        <v>120.74638779611749</v>
      </c>
      <c r="AN24" s="153">
        <f>V24*AI24</f>
        <v>554.89580237267489</v>
      </c>
      <c r="AO24" s="154" t="s">
        <v>3142</v>
      </c>
      <c r="AP24" s="155" t="s">
        <v>3146</v>
      </c>
      <c r="AQ24" s="20">
        <v>85444200</v>
      </c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 ht="19.5" customHeight="1">
      <c r="A25" s="46" t="s">
        <v>113</v>
      </c>
      <c r="B25" s="44"/>
      <c r="C25" s="44" t="s">
        <v>42</v>
      </c>
      <c r="D25" s="44"/>
      <c r="E25" s="38"/>
      <c r="F25" s="39">
        <v>0</v>
      </c>
      <c r="G25" s="13"/>
      <c r="H25" s="25" t="s">
        <v>42</v>
      </c>
      <c r="I25" s="26"/>
      <c r="J25" s="27"/>
      <c r="K25" s="28" t="s">
        <v>114</v>
      </c>
      <c r="L25" s="40">
        <v>7898722573307</v>
      </c>
      <c r="M25" s="41" t="s">
        <v>115</v>
      </c>
      <c r="N25" s="30" t="str">
        <f>IF(K25="","",VLOOKUP(K25,'Inventário+Enviado+pela+Amazon+'!$C$1:$G$536,5,0))</f>
        <v>EF-K3Y7-DZHD</v>
      </c>
      <c r="O25" s="31" t="str">
        <f>IF(M25="","",VLOOKUP(M25,'Estoque FULL '!$A:$D,3,0))</f>
        <v>BBJE94742</v>
      </c>
      <c r="P25" s="40">
        <v>2</v>
      </c>
      <c r="Q25" s="40"/>
      <c r="R25" s="40"/>
      <c r="S25" s="32">
        <f>IFERROR(IF(M25&lt;&gt;"",VLOOKUP(M25,'Estoque FULL '!$A:$D,4,0),0),0)</f>
        <v>0</v>
      </c>
      <c r="T25" s="33">
        <f>IFERROR(VLOOKUP(K25,'Inventário+Enviado+pela+Amazon+'!$C$1:$F$510,4,0),0)</f>
        <v>0</v>
      </c>
      <c r="U25" s="34"/>
      <c r="V25" s="42">
        <f t="shared" si="7"/>
        <v>0</v>
      </c>
      <c r="W25" s="13"/>
      <c r="X25" s="13"/>
      <c r="Y25" s="52"/>
      <c r="Z25" s="13"/>
      <c r="AA25" s="13"/>
      <c r="AB25" s="13"/>
      <c r="AC25" s="13" t="str">
        <f t="shared" si="3"/>
        <v/>
      </c>
      <c r="AD25" s="13"/>
      <c r="AE25" s="13"/>
      <c r="AF25" s="13"/>
      <c r="AG25" s="14"/>
      <c r="AH25" s="170"/>
      <c r="AI25" s="170"/>
      <c r="AJ25" s="14">
        <f t="shared" si="4"/>
        <v>0</v>
      </c>
      <c r="AK25" s="14">
        <f t="shared" si="5"/>
        <v>0</v>
      </c>
      <c r="AL25" s="14">
        <f t="shared" si="6"/>
        <v>0</v>
      </c>
      <c r="AM25" s="14"/>
      <c r="AN25" s="14"/>
      <c r="AO25" s="13"/>
      <c r="AP25" s="13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  <row r="26" spans="1:62" ht="19.5" customHeight="1">
      <c r="A26" s="46" t="s">
        <v>116</v>
      </c>
      <c r="B26" s="44"/>
      <c r="C26" s="44"/>
      <c r="D26" s="44"/>
      <c r="E26" s="38">
        <f t="shared" si="12"/>
        <v>49</v>
      </c>
      <c r="F26" s="39">
        <v>49</v>
      </c>
      <c r="G26" s="13">
        <v>0</v>
      </c>
      <c r="H26" s="25">
        <v>38</v>
      </c>
      <c r="I26" s="26">
        <f t="shared" ref="I26:I70" si="13">G26*H26</f>
        <v>0</v>
      </c>
      <c r="J26" s="27"/>
      <c r="K26" s="53" t="s">
        <v>111</v>
      </c>
      <c r="L26" s="40">
        <v>7898722575325</v>
      </c>
      <c r="M26" s="41" t="s">
        <v>117</v>
      </c>
      <c r="N26" s="30" t="str">
        <f>IF(K26="","",VLOOKUP(K26,'Inventário+Enviado+pela+Amazon+'!$C$1:$G$536,5,0))</f>
        <v>0G-G9ZY-ROZN</v>
      </c>
      <c r="O26" s="31" t="str">
        <f>IF(M26="","",VLOOKUP(M26,'Estoque FULL '!$A:$D,3,0))</f>
        <v>GJSZ76457</v>
      </c>
      <c r="P26" s="40"/>
      <c r="Q26" s="40"/>
      <c r="R26" s="40"/>
      <c r="S26" s="32">
        <f>IFERROR(IF(M26&lt;&gt;"",VLOOKUP(M26,'Estoque FULL '!$A:$D,4,0),0),0)</f>
        <v>12</v>
      </c>
      <c r="T26" s="33">
        <f>IFERROR(VLOOKUP(K26,'Inventário+Enviado+pela+Amazon+'!$C$1:$F$510,4,0),0)</f>
        <v>0</v>
      </c>
      <c r="U26" s="34"/>
      <c r="V26" s="42">
        <f t="shared" si="7"/>
        <v>61</v>
      </c>
      <c r="W26" s="13">
        <f t="shared" ref="W26:W28" si="14">V26*X26</f>
        <v>1059.5700000000002</v>
      </c>
      <c r="X26" s="13">
        <v>17.37</v>
      </c>
      <c r="Y26" s="52">
        <v>2.0861000000000001</v>
      </c>
      <c r="Z26" s="13">
        <f t="shared" ref="Z26:Z28" si="15">V26*Y26</f>
        <v>127.2521</v>
      </c>
      <c r="AA26" s="13"/>
      <c r="AB26" s="13"/>
      <c r="AC26" s="13" t="str">
        <f t="shared" si="3"/>
        <v/>
      </c>
      <c r="AD26" s="13"/>
      <c r="AE26" s="13">
        <v>25.287299999999995</v>
      </c>
      <c r="AF26" s="13">
        <v>3.0381</v>
      </c>
      <c r="AG26" s="14">
        <v>0.96</v>
      </c>
      <c r="AH26" s="170">
        <f>AI26/4.59554784619832</f>
        <v>0.37329864915521843</v>
      </c>
      <c r="AI26" s="170">
        <f>AG26*1.78699146157709</f>
        <v>1.7155118031140064</v>
      </c>
      <c r="AJ26" s="14">
        <f t="shared" si="4"/>
        <v>1542.5252999999998</v>
      </c>
      <c r="AK26" s="14">
        <f t="shared" si="5"/>
        <v>185.32409999999999</v>
      </c>
      <c r="AL26" s="14">
        <f t="shared" si="6"/>
        <v>58.559999999999995</v>
      </c>
      <c r="AM26" s="153">
        <f>V26*AH26</f>
        <v>22.771217598468326</v>
      </c>
      <c r="AN26" s="153">
        <f>V26*AI26</f>
        <v>104.64621998995439</v>
      </c>
      <c r="AO26" s="154" t="s">
        <v>3142</v>
      </c>
      <c r="AP26" s="155" t="s">
        <v>3146</v>
      </c>
      <c r="AQ26" s="20">
        <v>85444200</v>
      </c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</row>
    <row r="27" spans="1:62" ht="19.5" customHeight="1">
      <c r="A27" s="21" t="s">
        <v>118</v>
      </c>
      <c r="B27" s="44"/>
      <c r="C27" s="44"/>
      <c r="D27" s="44"/>
      <c r="E27" s="38">
        <f t="shared" si="12"/>
        <v>0</v>
      </c>
      <c r="F27" s="24">
        <v>0</v>
      </c>
      <c r="G27" s="13"/>
      <c r="H27" s="25"/>
      <c r="I27" s="26">
        <f t="shared" si="13"/>
        <v>0</v>
      </c>
      <c r="J27" s="27"/>
      <c r="K27" s="28"/>
      <c r="L27" s="29"/>
      <c r="M27" s="30"/>
      <c r="N27" s="30" t="str">
        <f>IF(K27="","",VLOOKUP(K27,'Inventário+Enviado+pela+Amazon+'!$C$1:$G$536,5,0))</f>
        <v/>
      </c>
      <c r="O27" s="31" t="str">
        <f>IF(M27="","",VLOOKUP(M27,'Estoque FULL '!$A:$D,3,0))</f>
        <v/>
      </c>
      <c r="P27" s="31"/>
      <c r="Q27" s="31"/>
      <c r="R27" s="31"/>
      <c r="S27" s="32">
        <f>IFERROR(IF(M27&lt;&gt;"",VLOOKUP(M27,'Estoque FULL '!$A:$D,4,0),0),0)</f>
        <v>0</v>
      </c>
      <c r="T27" s="33">
        <f>IFERROR(VLOOKUP(K27,'Inventário+Enviado+pela+Amazon+'!$C$1:$F$510,4,0),0)</f>
        <v>0</v>
      </c>
      <c r="U27" s="34"/>
      <c r="V27" s="35">
        <f>I27+F27+S27+T27+U27</f>
        <v>0</v>
      </c>
      <c r="W27" s="13">
        <f t="shared" si="14"/>
        <v>0</v>
      </c>
      <c r="X27" s="13">
        <v>10.78</v>
      </c>
      <c r="Y27" s="13"/>
      <c r="Z27" s="13">
        <f t="shared" si="15"/>
        <v>0</v>
      </c>
      <c r="AA27" s="13"/>
      <c r="AB27" s="13"/>
      <c r="AC27" s="13" t="str">
        <f t="shared" si="3"/>
        <v/>
      </c>
      <c r="AD27" s="13"/>
      <c r="AE27" s="13"/>
      <c r="AF27" s="13"/>
      <c r="AG27" s="14"/>
      <c r="AH27" s="170"/>
      <c r="AI27" s="170"/>
      <c r="AJ27" s="14">
        <f t="shared" si="4"/>
        <v>0</v>
      </c>
      <c r="AK27" s="14">
        <f t="shared" si="5"/>
        <v>0</v>
      </c>
      <c r="AL27" s="14">
        <f t="shared" si="6"/>
        <v>0</v>
      </c>
      <c r="AM27" s="14"/>
      <c r="AN27" s="14"/>
      <c r="AO27" s="13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</row>
    <row r="28" spans="1:62" ht="19.5" customHeight="1">
      <c r="A28" s="54" t="s">
        <v>119</v>
      </c>
      <c r="B28" s="37" t="s">
        <v>36</v>
      </c>
      <c r="C28" s="37" t="s">
        <v>120</v>
      </c>
      <c r="D28" s="37" t="s">
        <v>121</v>
      </c>
      <c r="E28" s="38">
        <f t="shared" si="12"/>
        <v>0</v>
      </c>
      <c r="F28" s="51">
        <v>0</v>
      </c>
      <c r="G28" s="13"/>
      <c r="H28" s="25"/>
      <c r="I28" s="26">
        <f t="shared" si="13"/>
        <v>0</v>
      </c>
      <c r="J28" s="45" t="s">
        <v>122</v>
      </c>
      <c r="K28" s="28" t="s">
        <v>123</v>
      </c>
      <c r="L28" s="40">
        <v>7898722572638</v>
      </c>
      <c r="M28" s="41" t="s">
        <v>2671</v>
      </c>
      <c r="N28" s="30" t="str">
        <f>IF(K28="","",VLOOKUP(K28,'Inventário+Enviado+pela+Amazon+'!$C$1:$G$536,5,0))</f>
        <v>KA-I9YV-SMRW</v>
      </c>
      <c r="O28" s="31" t="str">
        <f>IF(M28="","",VLOOKUP(M28,'Estoque FULL '!$A:$D,3,0))</f>
        <v>NDVE06157</v>
      </c>
      <c r="P28" s="40"/>
      <c r="Q28" s="40">
        <f>V29*P29</f>
        <v>0</v>
      </c>
      <c r="R28" s="40"/>
      <c r="S28" s="32">
        <f>IFERROR(IF(M28&lt;&gt;"",VLOOKUP(M28,'Estoque FULL '!$A:$D,4,0),0),0)</f>
        <v>0</v>
      </c>
      <c r="T28" s="33">
        <f>IFERROR(VLOOKUP(K28,'Inventário+Enviado+pela+Amazon+'!$C$1:$F$510,4,0),0)</f>
        <v>0</v>
      </c>
      <c r="U28" s="34"/>
      <c r="V28" s="42">
        <f>I28+F28+S28+T28+U28+Q28</f>
        <v>0</v>
      </c>
      <c r="W28" s="13">
        <f t="shared" si="14"/>
        <v>0</v>
      </c>
      <c r="X28" s="13">
        <v>13.81</v>
      </c>
      <c r="Y28" s="13">
        <v>1.6581999999999999</v>
      </c>
      <c r="Z28" s="13">
        <f t="shared" si="15"/>
        <v>0</v>
      </c>
      <c r="AA28" s="13"/>
      <c r="AB28" s="13"/>
      <c r="AC28" s="13" t="str">
        <f t="shared" si="3"/>
        <v/>
      </c>
      <c r="AD28" s="13"/>
      <c r="AE28" s="145">
        <v>10.381666666666668</v>
      </c>
      <c r="AF28" s="145">
        <v>1.8737777777777775</v>
      </c>
      <c r="AG28" s="153"/>
      <c r="AH28" s="170">
        <f>AI28/4.59554784619832</f>
        <v>0</v>
      </c>
      <c r="AI28" s="170">
        <f>AG28*1.78699146157709</f>
        <v>0</v>
      </c>
      <c r="AJ28" s="14">
        <f t="shared" si="4"/>
        <v>0</v>
      </c>
      <c r="AK28" s="14">
        <f t="shared" si="5"/>
        <v>0</v>
      </c>
      <c r="AL28" s="14">
        <f t="shared" si="6"/>
        <v>0</v>
      </c>
      <c r="AM28" s="153"/>
      <c r="AN28" s="153"/>
      <c r="AO28" s="146" t="s">
        <v>53</v>
      </c>
      <c r="AP28" s="13" t="s">
        <v>54</v>
      </c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</row>
    <row r="29" spans="1:62" ht="19.5" customHeight="1">
      <c r="A29" s="54" t="s">
        <v>125</v>
      </c>
      <c r="B29" s="44"/>
      <c r="C29" s="44" t="s">
        <v>42</v>
      </c>
      <c r="D29" s="44"/>
      <c r="E29" s="38">
        <f t="shared" si="12"/>
        <v>0</v>
      </c>
      <c r="F29" s="24">
        <v>0</v>
      </c>
      <c r="G29" s="13"/>
      <c r="H29" s="25"/>
      <c r="I29" s="26">
        <f t="shared" si="13"/>
        <v>0</v>
      </c>
      <c r="J29" s="27"/>
      <c r="K29" s="28"/>
      <c r="L29" s="40">
        <v>7898722572690</v>
      </c>
      <c r="M29" s="41" t="s">
        <v>126</v>
      </c>
      <c r="N29" s="30" t="str">
        <f>IF(K29="","",VLOOKUP(K29,'Inventário+Enviado+pela+Amazon+'!$C$1:$G$536,5,0))</f>
        <v/>
      </c>
      <c r="O29" s="31" t="str">
        <f>IF(M29="","",VLOOKUP(M29,'Estoque FULL '!$A:$D,3,0))</f>
        <v>WUKX56262</v>
      </c>
      <c r="P29" s="40">
        <v>2</v>
      </c>
      <c r="Q29" s="40"/>
      <c r="R29" s="40"/>
      <c r="S29" s="32">
        <f>IFERROR(IF(M29&lt;&gt;"",VLOOKUP(M29,'Estoque FULL '!$A:$D,4,0),0),0)</f>
        <v>0</v>
      </c>
      <c r="T29" s="33">
        <f>IFERROR(VLOOKUP(K29,'Inventário+Enviado+pela+Amazon+'!$C$1:$F$510,4,0),0)</f>
        <v>0</v>
      </c>
      <c r="U29" s="34"/>
      <c r="V29" s="42">
        <f>I29+F29+S29+T29+U29</f>
        <v>0</v>
      </c>
      <c r="W29" s="13"/>
      <c r="X29" s="13"/>
      <c r="Y29" s="13"/>
      <c r="Z29" s="13"/>
      <c r="AA29" s="13"/>
      <c r="AB29" s="13"/>
      <c r="AC29" s="13" t="str">
        <f t="shared" si="3"/>
        <v/>
      </c>
      <c r="AD29" s="13"/>
      <c r="AE29" s="13"/>
      <c r="AF29" s="13"/>
      <c r="AG29" s="14"/>
      <c r="AH29" s="170"/>
      <c r="AI29" s="170"/>
      <c r="AJ29" s="14">
        <f t="shared" si="4"/>
        <v>0</v>
      </c>
      <c r="AK29" s="14">
        <f t="shared" si="5"/>
        <v>0</v>
      </c>
      <c r="AL29" s="14">
        <f t="shared" si="6"/>
        <v>0</v>
      </c>
      <c r="AM29" s="14"/>
      <c r="AN29" s="14"/>
      <c r="AO29" s="13"/>
      <c r="AP29" s="13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</row>
    <row r="30" spans="1:62" ht="19.5" customHeight="1">
      <c r="A30" s="54" t="s">
        <v>127</v>
      </c>
      <c r="B30" s="44"/>
      <c r="C30" s="44"/>
      <c r="D30" s="44"/>
      <c r="E30" s="38">
        <f t="shared" si="12"/>
        <v>0</v>
      </c>
      <c r="F30" s="51">
        <v>0</v>
      </c>
      <c r="G30" s="13"/>
      <c r="H30" s="25"/>
      <c r="I30" s="26">
        <f t="shared" si="13"/>
        <v>0</v>
      </c>
      <c r="J30" s="45" t="s">
        <v>128</v>
      </c>
      <c r="K30" s="28" t="s">
        <v>129</v>
      </c>
      <c r="L30" s="40">
        <v>7898722572706</v>
      </c>
      <c r="M30" s="41" t="s">
        <v>130</v>
      </c>
      <c r="N30" s="30" t="str">
        <f>IF(K30="","",VLOOKUP(K30,'Inventário+Enviado+pela+Amazon+'!$C$1:$G$536,5,0))</f>
        <v>HI-KGV0-XO79</v>
      </c>
      <c r="O30" s="31" t="str">
        <f>IF(M30="","",VLOOKUP(M30,'Estoque FULL '!$A:$D,3,0))</f>
        <v>JHLX06946</v>
      </c>
      <c r="P30" s="40"/>
      <c r="Q30" s="40">
        <f>V31*P31</f>
        <v>0</v>
      </c>
      <c r="R30" s="40"/>
      <c r="S30" s="32">
        <f>IFERROR(IF(M30&lt;&gt;"",VLOOKUP(M30,'Estoque FULL '!$A:$D,4,0),0),0)</f>
        <v>0</v>
      </c>
      <c r="T30" s="33">
        <f>IFERROR(VLOOKUP(K30,'Inventário+Enviado+pela+Amazon+'!$C$1:$F$510,4,0),0)</f>
        <v>0</v>
      </c>
      <c r="U30" s="34"/>
      <c r="V30" s="42">
        <f>I30+F30+S30+T30+U30+Q30</f>
        <v>0</v>
      </c>
      <c r="W30" s="13">
        <f>V30*X30</f>
        <v>0</v>
      </c>
      <c r="X30" s="13">
        <v>13.81</v>
      </c>
      <c r="Y30" s="13">
        <v>1.6581999999999999</v>
      </c>
      <c r="Z30" s="13">
        <f>V30*Y30</f>
        <v>0</v>
      </c>
      <c r="AA30" s="13"/>
      <c r="AB30" s="13"/>
      <c r="AC30" s="13" t="str">
        <f t="shared" si="3"/>
        <v/>
      </c>
      <c r="AD30" s="13"/>
      <c r="AE30" s="13">
        <v>11.851509333333336</v>
      </c>
      <c r="AF30" s="13">
        <v>1.3128666666666666</v>
      </c>
      <c r="AG30" s="14">
        <v>0.41470000000000001</v>
      </c>
      <c r="AH30" s="170">
        <f>AI30/4.59554784619832</f>
        <v>0.16125723937986366</v>
      </c>
      <c r="AI30" s="170">
        <f>AG30*1.78699146157709</f>
        <v>0.74106535911601934</v>
      </c>
      <c r="AJ30" s="14">
        <f t="shared" si="4"/>
        <v>0</v>
      </c>
      <c r="AK30" s="14">
        <f t="shared" si="5"/>
        <v>0</v>
      </c>
      <c r="AL30" s="14">
        <f t="shared" si="6"/>
        <v>0</v>
      </c>
      <c r="AM30" s="153">
        <f>V30*AH30</f>
        <v>0</v>
      </c>
      <c r="AN30" s="153">
        <f>V30*AI30</f>
        <v>0</v>
      </c>
      <c r="AO30" s="43" t="s">
        <v>39</v>
      </c>
      <c r="AP30" s="13" t="s">
        <v>40</v>
      </c>
      <c r="AQ30" s="20">
        <v>85444200</v>
      </c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</row>
    <row r="31" spans="1:62" ht="19.5" customHeight="1">
      <c r="A31" s="54" t="s">
        <v>131</v>
      </c>
      <c r="B31" s="44"/>
      <c r="C31" s="44" t="s">
        <v>42</v>
      </c>
      <c r="D31" s="44"/>
      <c r="E31" s="38">
        <f t="shared" si="12"/>
        <v>0</v>
      </c>
      <c r="F31" s="39">
        <v>0</v>
      </c>
      <c r="G31" s="13"/>
      <c r="H31" s="25"/>
      <c r="I31" s="26">
        <f t="shared" si="13"/>
        <v>0</v>
      </c>
      <c r="J31" s="27"/>
      <c r="K31" s="28"/>
      <c r="L31" s="40">
        <v>7898722572706</v>
      </c>
      <c r="M31" s="41" t="s">
        <v>132</v>
      </c>
      <c r="N31" s="30" t="str">
        <f>IF(K31="","",VLOOKUP(K31,'Inventário+Enviado+pela+Amazon+'!$C$1:$G$536,5,0))</f>
        <v/>
      </c>
      <c r="O31" s="31" t="str">
        <f>IF(M31="","",VLOOKUP(M31,'Estoque FULL '!$A:$D,3,0))</f>
        <v>GGSW04558</v>
      </c>
      <c r="P31" s="40">
        <v>2</v>
      </c>
      <c r="Q31" s="40"/>
      <c r="R31" s="40"/>
      <c r="S31" s="32">
        <f>IFERROR(IF(M31&lt;&gt;"",VLOOKUP(M31,'Estoque FULL '!$A:$D,4,0),0),0)</f>
        <v>0</v>
      </c>
      <c r="T31" s="33">
        <f>IFERROR(VLOOKUP(K31,'Inventário+Enviado+pela+Amazon+'!$C$1:$F$510,4,0),0)</f>
        <v>0</v>
      </c>
      <c r="U31" s="34"/>
      <c r="V31" s="42">
        <f>I31+F31+S31+T31+U31</f>
        <v>0</v>
      </c>
      <c r="W31" s="13"/>
      <c r="X31" s="13"/>
      <c r="Y31" s="13"/>
      <c r="Z31" s="13"/>
      <c r="AA31" s="13"/>
      <c r="AB31" s="13"/>
      <c r="AC31" s="13" t="str">
        <f t="shared" si="3"/>
        <v/>
      </c>
      <c r="AD31" s="13"/>
      <c r="AE31" s="13"/>
      <c r="AF31" s="13"/>
      <c r="AG31" s="14"/>
      <c r="AH31" s="170"/>
      <c r="AI31" s="170"/>
      <c r="AJ31" s="14">
        <f t="shared" si="4"/>
        <v>0</v>
      </c>
      <c r="AK31" s="14">
        <f t="shared" si="5"/>
        <v>0</v>
      </c>
      <c r="AL31" s="14">
        <f t="shared" si="6"/>
        <v>0</v>
      </c>
      <c r="AM31" s="14"/>
      <c r="AN31" s="14"/>
      <c r="AO31" s="13"/>
      <c r="AP31" s="13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</row>
    <row r="32" spans="1:62" ht="19.5" customHeight="1">
      <c r="A32" s="54" t="s">
        <v>133</v>
      </c>
      <c r="B32" s="44"/>
      <c r="C32" s="44">
        <v>15</v>
      </c>
      <c r="D32" s="44" t="s">
        <v>134</v>
      </c>
      <c r="E32" s="38">
        <f t="shared" si="12"/>
        <v>0</v>
      </c>
      <c r="F32" s="51">
        <v>0</v>
      </c>
      <c r="G32" s="13"/>
      <c r="H32" s="25"/>
      <c r="I32" s="26">
        <f t="shared" si="13"/>
        <v>0</v>
      </c>
      <c r="J32" s="45" t="s">
        <v>135</v>
      </c>
      <c r="K32" s="28" t="s">
        <v>136</v>
      </c>
      <c r="L32" s="40">
        <v>7898722572713</v>
      </c>
      <c r="M32" s="41" t="s">
        <v>137</v>
      </c>
      <c r="N32" s="30" t="str">
        <f>IF(K32="","",VLOOKUP(K32,'Inventário+Enviado+pela+Amazon+'!$C$1:$G$536,5,0))</f>
        <v>XQ-CTCE-6E45</v>
      </c>
      <c r="O32" s="31" t="str">
        <f>IF(M32="","",VLOOKUP(M32,'Estoque FULL '!$A:$D,3,0))</f>
        <v>VXKI06967</v>
      </c>
      <c r="P32" s="40"/>
      <c r="Q32" s="40">
        <f>V33*P33</f>
        <v>0</v>
      </c>
      <c r="R32" s="40"/>
      <c r="S32" s="32">
        <f>IFERROR(IF(M32&lt;&gt;"",VLOOKUP(M32,'Estoque FULL '!$A:$D,4,0),0),0)</f>
        <v>0</v>
      </c>
      <c r="T32" s="33">
        <f>IFERROR(VLOOKUP(K32,'Inventário+Enviado+pela+Amazon+'!$C$1:$F$510,4,0),0)</f>
        <v>0</v>
      </c>
      <c r="U32" s="34"/>
      <c r="V32" s="42">
        <f>I32+F32+S32+T32+U32+Q32</f>
        <v>0</v>
      </c>
      <c r="W32" s="13">
        <f>V32*X32</f>
        <v>0</v>
      </c>
      <c r="X32" s="13">
        <v>13.81</v>
      </c>
      <c r="Y32" s="13">
        <v>1.6581999999999999</v>
      </c>
      <c r="Z32" s="13">
        <f>V32*Y32</f>
        <v>0</v>
      </c>
      <c r="AA32" s="13"/>
      <c r="AB32" s="13"/>
      <c r="AC32" s="13" t="str">
        <f t="shared" si="3"/>
        <v/>
      </c>
      <c r="AD32" s="13"/>
      <c r="AE32" s="13">
        <v>13.311496363636364</v>
      </c>
      <c r="AF32" s="13">
        <v>1.4745999999999999</v>
      </c>
      <c r="AG32" s="14"/>
      <c r="AH32" s="170">
        <v>0.18115999999999999</v>
      </c>
      <c r="AI32" s="170">
        <v>0.83240000000000003</v>
      </c>
      <c r="AJ32" s="14">
        <f t="shared" si="4"/>
        <v>0</v>
      </c>
      <c r="AK32" s="14">
        <f t="shared" si="5"/>
        <v>0</v>
      </c>
      <c r="AL32" s="14">
        <f t="shared" si="6"/>
        <v>0</v>
      </c>
      <c r="AM32" s="153">
        <f>V32*AH32</f>
        <v>0</v>
      </c>
      <c r="AN32" s="153">
        <f>V32*AI32</f>
        <v>0</v>
      </c>
      <c r="AO32" s="43" t="s">
        <v>39</v>
      </c>
      <c r="AP32" s="13" t="s">
        <v>40</v>
      </c>
      <c r="AQ32" s="20">
        <v>85444200</v>
      </c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</row>
    <row r="33" spans="1:62" ht="19.5" customHeight="1">
      <c r="A33" s="54" t="s">
        <v>138</v>
      </c>
      <c r="B33" s="44"/>
      <c r="C33" s="44" t="s">
        <v>42</v>
      </c>
      <c r="D33" s="44"/>
      <c r="E33" s="38">
        <f t="shared" si="12"/>
        <v>0</v>
      </c>
      <c r="F33" s="24">
        <v>0</v>
      </c>
      <c r="G33" s="13"/>
      <c r="H33" s="25"/>
      <c r="I33" s="26">
        <f t="shared" si="13"/>
        <v>0</v>
      </c>
      <c r="J33" s="27"/>
      <c r="K33" s="28"/>
      <c r="L33" s="40">
        <v>7898722572713</v>
      </c>
      <c r="M33" s="41" t="s">
        <v>139</v>
      </c>
      <c r="N33" s="30" t="str">
        <f>IF(K33="","",VLOOKUP(K33,'Inventário+Enviado+pela+Amazon+'!$C$1:$G$536,5,0))</f>
        <v/>
      </c>
      <c r="O33" s="31" t="str">
        <f>IF(M33="","",VLOOKUP(M33,'Estoque FULL '!$A:$D,3,0))</f>
        <v>STVY38236</v>
      </c>
      <c r="P33" s="40">
        <v>2</v>
      </c>
      <c r="Q33" s="40"/>
      <c r="R33" s="40"/>
      <c r="S33" s="32">
        <f>IFERROR(IF(M33&lt;&gt;"",VLOOKUP(M33,'Estoque FULL '!$A:$D,4,0),0),0)</f>
        <v>0</v>
      </c>
      <c r="T33" s="33">
        <f>IFERROR(VLOOKUP(K33,'Inventário+Enviado+pela+Amazon+'!$C$1:$F$510,4,0),0)</f>
        <v>0</v>
      </c>
      <c r="U33" s="34"/>
      <c r="V33" s="42">
        <f>I33+F33+S33+T33+U33</f>
        <v>0</v>
      </c>
      <c r="W33" s="13"/>
      <c r="X33" s="13"/>
      <c r="Y33" s="13"/>
      <c r="Z33" s="13"/>
      <c r="AA33" s="13"/>
      <c r="AB33" s="13"/>
      <c r="AC33" s="13" t="str">
        <f t="shared" si="3"/>
        <v/>
      </c>
      <c r="AD33" s="13"/>
      <c r="AE33" s="13"/>
      <c r="AF33" s="13"/>
      <c r="AG33" s="14"/>
      <c r="AH33" s="170"/>
      <c r="AI33" s="170"/>
      <c r="AJ33" s="14">
        <f t="shared" si="4"/>
        <v>0</v>
      </c>
      <c r="AK33" s="14">
        <f t="shared" si="5"/>
        <v>0</v>
      </c>
      <c r="AL33" s="14">
        <f t="shared" si="6"/>
        <v>0</v>
      </c>
      <c r="AM33" s="14"/>
      <c r="AN33" s="14"/>
      <c r="AO33" s="13"/>
      <c r="AP33" s="13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</row>
    <row r="34" spans="1:62" ht="19.5" customHeight="1">
      <c r="A34" s="54" t="s">
        <v>140</v>
      </c>
      <c r="B34" s="44"/>
      <c r="C34" s="44">
        <v>15</v>
      </c>
      <c r="D34" s="44"/>
      <c r="E34" s="38">
        <f t="shared" si="12"/>
        <v>0</v>
      </c>
      <c r="F34" s="55">
        <v>0</v>
      </c>
      <c r="G34" s="13"/>
      <c r="H34" s="25"/>
      <c r="I34" s="26">
        <f t="shared" si="13"/>
        <v>0</v>
      </c>
      <c r="J34" s="45" t="s">
        <v>141</v>
      </c>
      <c r="K34" s="28" t="s">
        <v>142</v>
      </c>
      <c r="L34" s="40">
        <v>7898722572720</v>
      </c>
      <c r="M34" s="41" t="s">
        <v>143</v>
      </c>
      <c r="N34" s="30" t="str">
        <f>IF(K34="","",VLOOKUP(K34,'Inventário+Enviado+pela+Amazon+'!$C$1:$G$536,5,0))</f>
        <v>0A-LL57-LFFH</v>
      </c>
      <c r="O34" s="31" t="str">
        <f>IF(M34="","",VLOOKUP(M34,'Estoque FULL '!$A:$D,3,0))</f>
        <v>CYWD88995</v>
      </c>
      <c r="P34" s="40"/>
      <c r="Q34" s="40">
        <f>V35*P35</f>
        <v>0</v>
      </c>
      <c r="R34" s="40"/>
      <c r="S34" s="32">
        <f>IFERROR(IF(M34&lt;&gt;"",VLOOKUP(M34,'Estoque FULL '!$A:$D,4,0),0),0)</f>
        <v>2</v>
      </c>
      <c r="T34" s="33">
        <f>IFERROR(VLOOKUP(K34,'Inventário+Enviado+pela+Amazon+'!$C$1:$F$510,4,0),0)</f>
        <v>0</v>
      </c>
      <c r="U34" s="34"/>
      <c r="V34" s="42">
        <f>I34+F34+S34+T34+U34+Q34</f>
        <v>2</v>
      </c>
      <c r="W34" s="13">
        <f>V34*X34</f>
        <v>27.62</v>
      </c>
      <c r="X34" s="13">
        <v>13.81</v>
      </c>
      <c r="Y34" s="13">
        <v>1.6581999999999999</v>
      </c>
      <c r="Z34" s="13">
        <f>V34*Y34</f>
        <v>3.3163999999999998</v>
      </c>
      <c r="AA34" s="13"/>
      <c r="AB34" s="13"/>
      <c r="AC34" s="13" t="str">
        <f t="shared" si="3"/>
        <v/>
      </c>
      <c r="AD34" s="13"/>
      <c r="AE34" s="13">
        <v>14.77151542857143</v>
      </c>
      <c r="AF34" s="13">
        <v>1.6363428571428573</v>
      </c>
      <c r="AG34" s="14"/>
      <c r="AH34" s="170">
        <v>0.20100000000000001</v>
      </c>
      <c r="AI34" s="170">
        <v>0.92370000000000008</v>
      </c>
      <c r="AJ34" s="14">
        <f t="shared" si="4"/>
        <v>29.54303085714286</v>
      </c>
      <c r="AK34" s="14">
        <f t="shared" si="5"/>
        <v>3.2726857142857146</v>
      </c>
      <c r="AL34" s="14">
        <f t="shared" ref="AL34:AL65" si="16">IFERROR(V34*AG34,0)</f>
        <v>0</v>
      </c>
      <c r="AM34" s="153">
        <f>V34*AH34</f>
        <v>0.40200000000000002</v>
      </c>
      <c r="AN34" s="153">
        <f>V34*AI34</f>
        <v>1.8474000000000002</v>
      </c>
      <c r="AO34" s="43" t="s">
        <v>39</v>
      </c>
      <c r="AP34" s="13" t="s">
        <v>40</v>
      </c>
      <c r="AQ34" s="20">
        <v>85444200</v>
      </c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</row>
    <row r="35" spans="1:62" ht="19.5" customHeight="1">
      <c r="A35" s="54" t="s">
        <v>144</v>
      </c>
      <c r="B35" s="44"/>
      <c r="C35" s="44" t="s">
        <v>42</v>
      </c>
      <c r="D35" s="44"/>
      <c r="E35" s="38">
        <f t="shared" si="12"/>
        <v>0</v>
      </c>
      <c r="F35" s="24">
        <v>0</v>
      </c>
      <c r="G35" s="13"/>
      <c r="H35" s="25"/>
      <c r="I35" s="26">
        <f t="shared" si="13"/>
        <v>0</v>
      </c>
      <c r="J35" s="27"/>
      <c r="K35" s="28"/>
      <c r="L35" s="40">
        <v>7898722572720</v>
      </c>
      <c r="M35" s="41" t="s">
        <v>124</v>
      </c>
      <c r="N35" s="30" t="str">
        <f>IF(K35="","",VLOOKUP(K35,'Inventário+Enviado+pela+Amazon+'!$C$1:$G$536,5,0))</f>
        <v/>
      </c>
      <c r="O35" s="31" t="str">
        <f>IF(M35="","",VLOOKUP(M35,'Estoque FULL '!$A:$D,3,0))</f>
        <v>WASY98148</v>
      </c>
      <c r="P35" s="40">
        <v>2</v>
      </c>
      <c r="Q35" s="40"/>
      <c r="R35" s="40"/>
      <c r="S35" s="32">
        <f>IFERROR(IF(M35&lt;&gt;"",VLOOKUP(M35,'Estoque FULL '!$A:$D,4,0),0),0)</f>
        <v>0</v>
      </c>
      <c r="T35" s="33">
        <f>IFERROR(VLOOKUP(K35,'Inventário+Enviado+pela+Amazon+'!$C$1:$F$510,4,0),0)</f>
        <v>0</v>
      </c>
      <c r="U35" s="34"/>
      <c r="V35" s="35"/>
      <c r="W35" s="13"/>
      <c r="X35" s="13"/>
      <c r="Y35" s="13"/>
      <c r="Z35" s="13"/>
      <c r="AA35" s="13"/>
      <c r="AB35" s="13"/>
      <c r="AC35" s="13" t="str">
        <f t="shared" si="3"/>
        <v/>
      </c>
      <c r="AD35" s="13"/>
      <c r="AE35" s="13"/>
      <c r="AF35" s="13"/>
      <c r="AG35" s="14"/>
      <c r="AH35" s="170"/>
      <c r="AI35" s="170"/>
      <c r="AJ35" s="14">
        <f t="shared" si="4"/>
        <v>0</v>
      </c>
      <c r="AK35" s="14">
        <f t="shared" si="5"/>
        <v>0</v>
      </c>
      <c r="AL35" s="14">
        <f t="shared" si="16"/>
        <v>0</v>
      </c>
      <c r="AM35" s="14"/>
      <c r="AN35" s="14"/>
      <c r="AO35" s="13"/>
      <c r="AP35" s="13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</row>
    <row r="36" spans="1:62" ht="19.5" customHeight="1">
      <c r="A36" s="54" t="s">
        <v>145</v>
      </c>
      <c r="B36" s="44"/>
      <c r="C36" s="44" t="s">
        <v>63</v>
      </c>
      <c r="D36" s="44" t="s">
        <v>71</v>
      </c>
      <c r="E36" s="38">
        <f t="shared" si="12"/>
        <v>184</v>
      </c>
      <c r="F36" s="24">
        <v>184</v>
      </c>
      <c r="G36" s="13"/>
      <c r="H36" s="25"/>
      <c r="I36" s="26">
        <f t="shared" si="13"/>
        <v>0</v>
      </c>
      <c r="J36" s="27"/>
      <c r="K36" s="28" t="s">
        <v>146</v>
      </c>
      <c r="L36" s="40">
        <v>7898722572737</v>
      </c>
      <c r="M36" s="41" t="s">
        <v>147</v>
      </c>
      <c r="N36" s="30" t="str">
        <f>IF(K36="","",VLOOKUP(K36,'Inventário+Enviado+pela+Amazon+'!$C$1:$G$536,5,0))</f>
        <v>QV-CAMM-6XLE</v>
      </c>
      <c r="O36" s="31" t="str">
        <f>IF(M36="","",VLOOKUP(M36,'Estoque FULL '!$A:$D,3,0))</f>
        <v>WKQI07739</v>
      </c>
      <c r="P36" s="40"/>
      <c r="Q36" s="40">
        <f>V37*P37</f>
        <v>0</v>
      </c>
      <c r="R36" s="40"/>
      <c r="S36" s="32">
        <f>IFERROR(IF(M36&lt;&gt;"",VLOOKUP(M36,'Estoque FULL '!$A:$D,4,0),0),0)</f>
        <v>14</v>
      </c>
      <c r="T36" s="33">
        <f>IFERROR(VLOOKUP(K36,'Inventário+Enviado+pela+Amazon+'!$C$1:$F$510,4,0),0)</f>
        <v>0</v>
      </c>
      <c r="U36" s="34"/>
      <c r="V36" s="42">
        <f>I36+F36+S36+T36+U36+Q36</f>
        <v>198</v>
      </c>
      <c r="W36" s="13">
        <f>V36*X36</f>
        <v>2734.38</v>
      </c>
      <c r="X36" s="13">
        <v>13.81</v>
      </c>
      <c r="Y36" s="13">
        <v>1.6581999999999999</v>
      </c>
      <c r="Z36" s="13">
        <f>V36*Y36</f>
        <v>328.3236</v>
      </c>
      <c r="AA36" s="13"/>
      <c r="AB36" s="13"/>
      <c r="AC36" s="13" t="str">
        <f t="shared" si="3"/>
        <v/>
      </c>
      <c r="AD36" s="13"/>
      <c r="AE36" s="158">
        <v>16.419166666666666</v>
      </c>
      <c r="AF36" s="158">
        <v>1.9726333333333332</v>
      </c>
      <c r="AG36" s="158">
        <v>0.62333333333333329</v>
      </c>
      <c r="AH36" s="170">
        <f>AI36/4.59554784619832</f>
        <v>0.24238488677786751</v>
      </c>
      <c r="AI36" s="170">
        <f>AG36*1.78699146157709</f>
        <v>1.1138913443830527</v>
      </c>
      <c r="AJ36" s="14">
        <f t="shared" si="4"/>
        <v>3250.9949999999999</v>
      </c>
      <c r="AK36" s="14">
        <f t="shared" si="5"/>
        <v>390.58139999999997</v>
      </c>
      <c r="AL36" s="14">
        <f t="shared" si="16"/>
        <v>123.41999999999999</v>
      </c>
      <c r="AM36" s="153">
        <f>V36*AH36</f>
        <v>47.99220758201777</v>
      </c>
      <c r="AN36" s="153">
        <f>V36*AI36</f>
        <v>220.55048618784443</v>
      </c>
      <c r="AO36" s="154" t="s">
        <v>3142</v>
      </c>
      <c r="AP36" s="155" t="s">
        <v>3146</v>
      </c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</row>
    <row r="37" spans="1:62" ht="19.5" customHeight="1">
      <c r="A37" s="54" t="s">
        <v>148</v>
      </c>
      <c r="B37" s="44"/>
      <c r="C37" s="44" t="s">
        <v>42</v>
      </c>
      <c r="D37" s="44"/>
      <c r="E37" s="38">
        <f t="shared" si="12"/>
        <v>-12</v>
      </c>
      <c r="F37" s="51">
        <v>-12</v>
      </c>
      <c r="G37" s="13"/>
      <c r="H37" s="25"/>
      <c r="I37" s="26">
        <f t="shared" si="13"/>
        <v>0</v>
      </c>
      <c r="J37" s="45"/>
      <c r="K37" s="28"/>
      <c r="L37" s="40">
        <v>7898722572737</v>
      </c>
      <c r="M37" s="41" t="s">
        <v>149</v>
      </c>
      <c r="N37" s="30" t="str">
        <f>IF(K37="","",VLOOKUP(K37,'Inventário+Enviado+pela+Amazon+'!$C$1:$G$536,5,0))</f>
        <v/>
      </c>
      <c r="O37" s="31" t="str">
        <f>IF(M37="","",VLOOKUP(M37,'Estoque FULL '!$A:$D,3,0))</f>
        <v>KWTA58114</v>
      </c>
      <c r="P37" s="40">
        <v>2</v>
      </c>
      <c r="Q37" s="40"/>
      <c r="R37" s="40"/>
      <c r="S37" s="32">
        <f>IFERROR(IF(M37&lt;&gt;"",VLOOKUP(M37,'Estoque FULL '!$A:$D,4,0),0),0)</f>
        <v>12</v>
      </c>
      <c r="T37" s="33">
        <f>IFERROR(VLOOKUP(K37,'Inventário+Enviado+pela+Amazon+'!$C$1:$F$510,4,0),0)</f>
        <v>0</v>
      </c>
      <c r="U37" s="34"/>
      <c r="V37" s="35"/>
      <c r="W37" s="13"/>
      <c r="X37" s="13"/>
      <c r="Y37" s="13"/>
      <c r="Z37" s="13"/>
      <c r="AA37" s="13"/>
      <c r="AB37" s="13"/>
      <c r="AC37" s="13" t="str">
        <f t="shared" si="3"/>
        <v/>
      </c>
      <c r="AD37" s="13"/>
      <c r="AE37" s="13"/>
      <c r="AF37" s="13"/>
      <c r="AG37" s="14"/>
      <c r="AH37" s="170"/>
      <c r="AI37" s="170"/>
      <c r="AJ37" s="14">
        <f t="shared" si="4"/>
        <v>0</v>
      </c>
      <c r="AK37" s="14">
        <f t="shared" si="5"/>
        <v>0</v>
      </c>
      <c r="AL37" s="14">
        <f t="shared" si="16"/>
        <v>0</v>
      </c>
      <c r="AM37" s="14"/>
      <c r="AN37" s="14"/>
      <c r="AO37" s="13"/>
      <c r="AP37" s="13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</row>
    <row r="38" spans="1:62" ht="19.5" customHeight="1">
      <c r="A38" s="54" t="s">
        <v>150</v>
      </c>
      <c r="B38" s="44"/>
      <c r="C38" s="44" t="s">
        <v>63</v>
      </c>
      <c r="D38" s="44"/>
      <c r="E38" s="38">
        <f t="shared" si="12"/>
        <v>0</v>
      </c>
      <c r="F38" s="51">
        <v>0</v>
      </c>
      <c r="G38" s="13"/>
      <c r="H38" s="25"/>
      <c r="I38" s="26">
        <f t="shared" si="13"/>
        <v>0</v>
      </c>
      <c r="J38" s="45" t="s">
        <v>151</v>
      </c>
      <c r="K38" s="28" t="s">
        <v>152</v>
      </c>
      <c r="L38" s="40">
        <v>7898722572744</v>
      </c>
      <c r="M38" s="41" t="s">
        <v>153</v>
      </c>
      <c r="N38" s="30" t="str">
        <f>IF(K38="","",VLOOKUP(K38,'Inventário+Enviado+pela+Amazon+'!$C$1:$G$536,5,0))</f>
        <v>8U-GIVX-102A</v>
      </c>
      <c r="O38" s="31" t="str">
        <f>IF(M38="","",VLOOKUP(M38,'Estoque FULL '!$A:$D,3,0))</f>
        <v>AGXO87357</v>
      </c>
      <c r="P38" s="40"/>
      <c r="Q38" s="40"/>
      <c r="R38" s="40"/>
      <c r="S38" s="32">
        <f>IFERROR(IF(M38&lt;&gt;"",VLOOKUP(M38,'Estoque FULL '!$A:$D,4,0),0),0)</f>
        <v>0</v>
      </c>
      <c r="T38" s="33">
        <f>IFERROR(VLOOKUP(K38,'Inventário+Enviado+pela+Amazon+'!$C$1:$F$510,4,0),0)</f>
        <v>1</v>
      </c>
      <c r="U38" s="34"/>
      <c r="V38" s="42">
        <f t="shared" ref="V38:V40" si="17">I38+F38+S38+T38+U38</f>
        <v>1</v>
      </c>
      <c r="W38" s="13">
        <f t="shared" ref="W38:W39" si="18">V38*X38</f>
        <v>13.81</v>
      </c>
      <c r="X38" s="13">
        <v>13.81</v>
      </c>
      <c r="Y38" s="13">
        <v>1.6581999999999999</v>
      </c>
      <c r="Z38" s="13">
        <f t="shared" ref="Z38:Z39" si="19">V38*Y38</f>
        <v>1.6581999999999999</v>
      </c>
      <c r="AA38" s="13"/>
      <c r="AB38" s="13"/>
      <c r="AC38" s="13" t="str">
        <f t="shared" si="3"/>
        <v/>
      </c>
      <c r="AD38" s="13"/>
      <c r="AE38" s="13">
        <v>22.758330000000001</v>
      </c>
      <c r="AF38" s="13">
        <v>2.5210749999999997</v>
      </c>
      <c r="AG38" s="14"/>
      <c r="AH38" s="170">
        <f>AI38/4.59554784619832</f>
        <v>0</v>
      </c>
      <c r="AI38" s="170">
        <f>AG38*1.78699146157709</f>
        <v>0</v>
      </c>
      <c r="AJ38" s="14">
        <f t="shared" si="4"/>
        <v>22.758330000000001</v>
      </c>
      <c r="AK38" s="14">
        <f t="shared" si="5"/>
        <v>2.5210749999999997</v>
      </c>
      <c r="AL38" s="14">
        <f t="shared" si="16"/>
        <v>0</v>
      </c>
      <c r="AM38" s="153">
        <f>V38*AH38</f>
        <v>0</v>
      </c>
      <c r="AN38" s="153">
        <f>V38*AI38</f>
        <v>0</v>
      </c>
      <c r="AO38" s="43" t="s">
        <v>39</v>
      </c>
      <c r="AP38" s="13" t="s">
        <v>40</v>
      </c>
      <c r="AQ38" s="20">
        <v>85444200</v>
      </c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</row>
    <row r="39" spans="1:62" ht="19.5" customHeight="1">
      <c r="A39" s="54" t="s">
        <v>154</v>
      </c>
      <c r="B39" s="44"/>
      <c r="C39" s="44"/>
      <c r="D39" s="44" t="s">
        <v>71</v>
      </c>
      <c r="E39" s="38">
        <f t="shared" si="12"/>
        <v>0</v>
      </c>
      <c r="F39" s="24">
        <v>0</v>
      </c>
      <c r="G39" s="13"/>
      <c r="H39" s="25"/>
      <c r="I39" s="26">
        <f t="shared" si="13"/>
        <v>0</v>
      </c>
      <c r="J39" s="27"/>
      <c r="K39" s="28"/>
      <c r="L39" s="29"/>
      <c r="M39" s="30"/>
      <c r="N39" s="30" t="str">
        <f>IF(K39="","",VLOOKUP(K39,'Inventário+Enviado+pela+Amazon+'!$C$1:$G$536,5,0))</f>
        <v/>
      </c>
      <c r="O39" s="31" t="str">
        <f>IF(M39="","",VLOOKUP(M39,'Estoque FULL '!$A:$D,3,0))</f>
        <v/>
      </c>
      <c r="P39" s="31"/>
      <c r="Q39" s="31"/>
      <c r="R39" s="31"/>
      <c r="S39" s="32">
        <f>IFERROR(IF(M39&lt;&gt;"",VLOOKUP(M39,'Estoque FULL '!$A:$D,4,0),0),0)</f>
        <v>0</v>
      </c>
      <c r="T39" s="33">
        <f>IFERROR(VLOOKUP(K39,'Inventário+Enviado+pela+Amazon+'!$C$1:$F$510,4,0),0)</f>
        <v>0</v>
      </c>
      <c r="U39" s="34"/>
      <c r="V39" s="35">
        <f t="shared" si="17"/>
        <v>0</v>
      </c>
      <c r="W39" s="13">
        <f t="shared" si="18"/>
        <v>0</v>
      </c>
      <c r="X39" s="13"/>
      <c r="Y39" s="13"/>
      <c r="Z39" s="13">
        <f t="shared" si="19"/>
        <v>0</v>
      </c>
      <c r="AA39" s="13"/>
      <c r="AB39" s="13"/>
      <c r="AC39" s="13" t="str">
        <f t="shared" si="3"/>
        <v/>
      </c>
      <c r="AD39" s="13"/>
      <c r="AE39" s="13">
        <v>28.340626666666665</v>
      </c>
      <c r="AF39" s="13">
        <v>3.1394666666666668</v>
      </c>
      <c r="AG39" s="14"/>
      <c r="AH39" s="170">
        <f>AI39/4.59554784619832</f>
        <v>0</v>
      </c>
      <c r="AI39" s="170">
        <f>AG39*1.78699146157709</f>
        <v>0</v>
      </c>
      <c r="AJ39" s="14">
        <f t="shared" si="4"/>
        <v>0</v>
      </c>
      <c r="AK39" s="14">
        <f t="shared" si="5"/>
        <v>0</v>
      </c>
      <c r="AL39" s="14">
        <f t="shared" si="16"/>
        <v>0</v>
      </c>
      <c r="AM39" s="14"/>
      <c r="AN39" s="14"/>
      <c r="AO39" s="13"/>
      <c r="AP39" s="13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</row>
    <row r="40" spans="1:62" ht="19.5" customHeight="1">
      <c r="A40" s="56"/>
      <c r="B40" s="44"/>
      <c r="C40" s="44"/>
      <c r="D40" s="44"/>
      <c r="E40" s="38">
        <f t="shared" si="12"/>
        <v>0</v>
      </c>
      <c r="F40" s="51">
        <v>0</v>
      </c>
      <c r="G40" s="13"/>
      <c r="H40" s="25"/>
      <c r="I40" s="26">
        <f t="shared" si="13"/>
        <v>0</v>
      </c>
      <c r="J40" s="13"/>
      <c r="K40" s="28"/>
      <c r="L40" s="40"/>
      <c r="M40" s="41"/>
      <c r="N40" s="30" t="str">
        <f>IF(K40="","",VLOOKUP(K40,'Inventário+Enviado+pela+Amazon+'!$C$1:$G$536,5,0))</f>
        <v/>
      </c>
      <c r="O40" s="31" t="str">
        <f>IF(M40="","",VLOOKUP(M40,'Estoque FULL '!$A:$D,3,0))</f>
        <v/>
      </c>
      <c r="P40" s="40"/>
      <c r="Q40" s="40"/>
      <c r="R40" s="40"/>
      <c r="S40" s="32">
        <f>IFERROR(IF(M40&lt;&gt;"",VLOOKUP(M40,'Estoque FULL '!$A:$D,4,0),0),0)</f>
        <v>0</v>
      </c>
      <c r="T40" s="33"/>
      <c r="U40" s="34"/>
      <c r="V40" s="35">
        <f t="shared" si="17"/>
        <v>0</v>
      </c>
      <c r="W40" s="13"/>
      <c r="X40" s="13"/>
      <c r="Y40" s="13"/>
      <c r="Z40" s="13"/>
      <c r="AA40" s="13"/>
      <c r="AB40" s="13"/>
      <c r="AC40" s="13" t="str">
        <f t="shared" si="3"/>
        <v/>
      </c>
      <c r="AD40" s="13"/>
      <c r="AE40" s="13"/>
      <c r="AF40" s="13"/>
      <c r="AG40" s="14"/>
      <c r="AH40" s="170"/>
      <c r="AI40" s="170"/>
      <c r="AJ40" s="14">
        <f t="shared" si="4"/>
        <v>0</v>
      </c>
      <c r="AK40" s="14">
        <f t="shared" si="5"/>
        <v>0</v>
      </c>
      <c r="AL40" s="14">
        <f t="shared" si="16"/>
        <v>0</v>
      </c>
      <c r="AM40" s="14"/>
      <c r="AN40" s="14"/>
      <c r="AO40" s="13"/>
      <c r="AP40" s="13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</row>
    <row r="41" spans="1:62" ht="19.5" customHeight="1">
      <c r="A41" s="57" t="s">
        <v>155</v>
      </c>
      <c r="B41" s="44" t="s">
        <v>77</v>
      </c>
      <c r="C41" s="44" t="s">
        <v>156</v>
      </c>
      <c r="D41" s="44" t="s">
        <v>64</v>
      </c>
      <c r="E41" s="38">
        <f t="shared" si="12"/>
        <v>21</v>
      </c>
      <c r="F41" s="24">
        <v>21</v>
      </c>
      <c r="G41" s="13"/>
      <c r="H41" s="25"/>
      <c r="I41" s="26">
        <f t="shared" si="13"/>
        <v>0</v>
      </c>
      <c r="J41" s="45" t="s">
        <v>151</v>
      </c>
      <c r="K41" s="28" t="s">
        <v>157</v>
      </c>
      <c r="L41" s="40">
        <v>7898722573970</v>
      </c>
      <c r="M41" s="41" t="s">
        <v>158</v>
      </c>
      <c r="N41" s="30" t="str">
        <f>IF(K41="","",VLOOKUP(K41,'Inventário+Enviado+pela+Amazon+'!$C$1:$G$536,5,0))</f>
        <v>35-KHF7-CIDN</v>
      </c>
      <c r="O41" s="31" t="str">
        <f>IF(M41="","",VLOOKUP(M41,'Estoque FULL '!$A:$D,3,0))</f>
        <v>GDYV37436</v>
      </c>
      <c r="P41" s="40"/>
      <c r="Q41" s="40">
        <f>V42*P42</f>
        <v>0</v>
      </c>
      <c r="R41" s="40"/>
      <c r="S41" s="32">
        <f>IFERROR(IF(M41&lt;&gt;"",VLOOKUP(M41,'Estoque FULL '!$A:$D,4,0),0),0)</f>
        <v>98</v>
      </c>
      <c r="T41" s="33">
        <v>0</v>
      </c>
      <c r="U41" s="34"/>
      <c r="V41" s="42">
        <f>I41+F41+S41+T41+U41+Q41</f>
        <v>119</v>
      </c>
      <c r="W41" s="13">
        <f>V41*X41</f>
        <v>1399.44</v>
      </c>
      <c r="X41" s="13">
        <v>11.76</v>
      </c>
      <c r="Y41" s="13">
        <v>1.4120999999999999</v>
      </c>
      <c r="Z41" s="13">
        <f>V41*Y41</f>
        <v>168.03989999999999</v>
      </c>
      <c r="AA41" s="13"/>
      <c r="AB41" s="13"/>
      <c r="AC41" s="13" t="str">
        <f t="shared" si="3"/>
        <v/>
      </c>
      <c r="AD41" s="13"/>
      <c r="AE41" s="157">
        <v>9.5215999999999994</v>
      </c>
      <c r="AF41" s="157">
        <v>1.14395</v>
      </c>
      <c r="AG41" s="157">
        <v>0.36147499999999999</v>
      </c>
      <c r="AH41" s="170">
        <f>AI41/4.59554784619832</f>
        <v>0.14056055125352351</v>
      </c>
      <c r="AI41" s="170">
        <f>AG41*1.78699146157709</f>
        <v>0.6459527385735786</v>
      </c>
      <c r="AJ41" s="14">
        <f t="shared" si="4"/>
        <v>1133.0703999999998</v>
      </c>
      <c r="AK41" s="14">
        <f t="shared" si="5"/>
        <v>136.13005000000001</v>
      </c>
      <c r="AL41" s="14">
        <f t="shared" si="16"/>
        <v>43.015524999999997</v>
      </c>
      <c r="AM41" s="153">
        <f>V41*AH41</f>
        <v>16.7267055991693</v>
      </c>
      <c r="AN41" s="153">
        <f>V41*AI41</f>
        <v>76.868375890255848</v>
      </c>
      <c r="AO41" s="43" t="s">
        <v>3142</v>
      </c>
      <c r="AP41" s="163" t="s">
        <v>3146</v>
      </c>
      <c r="AQ41" s="20">
        <v>85444200</v>
      </c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</row>
    <row r="42" spans="1:62" ht="19.5" customHeight="1">
      <c r="A42" s="58" t="s">
        <v>159</v>
      </c>
      <c r="B42" s="22"/>
      <c r="C42" s="22" t="s">
        <v>42</v>
      </c>
      <c r="D42" s="22"/>
      <c r="E42" s="38">
        <f t="shared" si="12"/>
        <v>0</v>
      </c>
      <c r="F42" s="39">
        <v>0</v>
      </c>
      <c r="G42" s="13"/>
      <c r="H42" s="25"/>
      <c r="I42" s="26">
        <f t="shared" si="13"/>
        <v>0</v>
      </c>
      <c r="J42" s="27"/>
      <c r="K42" s="28" t="s">
        <v>160</v>
      </c>
      <c r="L42" s="40"/>
      <c r="M42" s="41"/>
      <c r="N42" s="30" t="str">
        <f>IF(K42="","",VLOOKUP(K42,'Inventário+Enviado+pela+Amazon+'!$C$1:$G$536,5,0))</f>
        <v>CP-P10STTRS-2U-50C</v>
      </c>
      <c r="O42" s="31" t="str">
        <f>IF(M42="","",VLOOKUP(M42,'Estoque FULL '!$A:$D,3,0))</f>
        <v/>
      </c>
      <c r="P42" s="40">
        <v>2</v>
      </c>
      <c r="Q42" s="40"/>
      <c r="R42" s="40"/>
      <c r="S42" s="32">
        <f>IFERROR(IF(M42&lt;&gt;"",VLOOKUP(M42,'Estoque FULL '!$A:$D,4,0),0),0)</f>
        <v>0</v>
      </c>
      <c r="T42" s="33">
        <v>0</v>
      </c>
      <c r="U42" s="34"/>
      <c r="V42" s="35">
        <f>I42+F42+S42+T42+U42</f>
        <v>0</v>
      </c>
      <c r="W42" s="13"/>
      <c r="X42" s="13"/>
      <c r="Y42" s="13"/>
      <c r="Z42" s="13"/>
      <c r="AA42" s="13"/>
      <c r="AB42" s="13"/>
      <c r="AC42" s="13" t="str">
        <f t="shared" si="3"/>
        <v/>
      </c>
      <c r="AD42" s="13"/>
      <c r="AE42" s="13"/>
      <c r="AF42" s="13"/>
      <c r="AG42" s="14"/>
      <c r="AH42" s="170"/>
      <c r="AI42" s="170"/>
      <c r="AJ42" s="14">
        <f t="shared" si="4"/>
        <v>0</v>
      </c>
      <c r="AK42" s="14">
        <f t="shared" si="5"/>
        <v>0</v>
      </c>
      <c r="AL42" s="14">
        <f t="shared" si="16"/>
        <v>0</v>
      </c>
      <c r="AM42" s="14"/>
      <c r="AN42" s="14"/>
      <c r="AO42" s="13"/>
      <c r="AP42" s="13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</row>
    <row r="43" spans="1:62" ht="19.5" customHeight="1">
      <c r="A43" s="49" t="s">
        <v>161</v>
      </c>
      <c r="B43" s="22"/>
      <c r="C43" s="59" t="s">
        <v>162</v>
      </c>
      <c r="D43" s="22"/>
      <c r="E43" s="38">
        <f t="shared" si="12"/>
        <v>181</v>
      </c>
      <c r="F43" s="55">
        <v>181</v>
      </c>
      <c r="G43" s="13"/>
      <c r="H43" s="25"/>
      <c r="I43" s="26">
        <f t="shared" si="13"/>
        <v>0</v>
      </c>
      <c r="J43" s="45" t="s">
        <v>122</v>
      </c>
      <c r="K43" s="28" t="s">
        <v>163</v>
      </c>
      <c r="L43" s="40">
        <v>7898969395373</v>
      </c>
      <c r="M43" s="41" t="s">
        <v>164</v>
      </c>
      <c r="N43" s="30" t="str">
        <f>IF(K43="","",VLOOKUP(K43,'Inventário+Enviado+pela+Amazon+'!$C$1:$G$536,5,0))</f>
        <v>ST-QX6F-DWV9</v>
      </c>
      <c r="O43" s="31" t="str">
        <f>IF(M43="","",VLOOKUP(M43,'Estoque FULL '!$A:$D,3,0))</f>
        <v>OJMY86062</v>
      </c>
      <c r="P43" s="40"/>
      <c r="Q43" s="40">
        <f>V44*P44</f>
        <v>36</v>
      </c>
      <c r="R43" s="40"/>
      <c r="S43" s="32">
        <f>IFERROR(IF(M43&lt;&gt;"",VLOOKUP(M43,'Estoque FULL '!$A:$D,4,0),0),0)</f>
        <v>46</v>
      </c>
      <c r="T43" s="33">
        <f>IFERROR(VLOOKUP(#REF!,'Inventário+Enviado+pela+Amazon+'!$C$1:$F$510,4,0),0)</f>
        <v>0</v>
      </c>
      <c r="U43" s="34"/>
      <c r="V43" s="42">
        <f>I43+F43+S43+T43+U43+Q43</f>
        <v>263</v>
      </c>
      <c r="W43" s="13">
        <f>V43*X43</f>
        <v>4029.16</v>
      </c>
      <c r="X43" s="13">
        <v>15.32</v>
      </c>
      <c r="Y43" s="13">
        <v>1.8401000000000001</v>
      </c>
      <c r="Z43" s="13">
        <f>V43*Y43</f>
        <v>483.94630000000001</v>
      </c>
      <c r="AA43" s="13"/>
      <c r="AB43" s="13"/>
      <c r="AC43" s="13" t="str">
        <f t="shared" si="3"/>
        <v/>
      </c>
      <c r="AD43" s="13"/>
      <c r="AE43" s="157">
        <v>10.51854</v>
      </c>
      <c r="AF43" s="157">
        <v>1.26372</v>
      </c>
      <c r="AG43" s="157">
        <v>0.39932000000000001</v>
      </c>
      <c r="AH43" s="170">
        <f>AI43/4.59554784619832</f>
        <v>0.15527668393818941</v>
      </c>
      <c r="AI43" s="170">
        <f>AG43*1.78699146157709</f>
        <v>0.71358143043696365</v>
      </c>
      <c r="AJ43" s="14">
        <f t="shared" si="4"/>
        <v>2766.3760200000002</v>
      </c>
      <c r="AK43" s="14">
        <f t="shared" si="5"/>
        <v>332.35836</v>
      </c>
      <c r="AL43" s="14">
        <f t="shared" si="16"/>
        <v>105.02116000000001</v>
      </c>
      <c r="AM43" s="153">
        <f>V43*AH43</f>
        <v>40.837767875743815</v>
      </c>
      <c r="AN43" s="153">
        <f>V43*AI43</f>
        <v>187.67191620492144</v>
      </c>
      <c r="AO43" s="43" t="s">
        <v>3142</v>
      </c>
      <c r="AP43" s="163" t="s">
        <v>3146</v>
      </c>
      <c r="AQ43" s="20">
        <v>85444200</v>
      </c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</row>
    <row r="44" spans="1:62" ht="19.5" customHeight="1">
      <c r="A44" s="60" t="s">
        <v>165</v>
      </c>
      <c r="B44" s="44"/>
      <c r="C44" s="44" t="s">
        <v>42</v>
      </c>
      <c r="D44" s="44"/>
      <c r="E44" s="38">
        <f t="shared" si="12"/>
        <v>0</v>
      </c>
      <c r="F44" s="39"/>
      <c r="G44" s="13"/>
      <c r="H44" s="25"/>
      <c r="I44" s="26">
        <f t="shared" si="13"/>
        <v>0</v>
      </c>
      <c r="J44" s="27"/>
      <c r="K44" s="28" t="s">
        <v>166</v>
      </c>
      <c r="L44" s="40">
        <v>7898969395373</v>
      </c>
      <c r="M44" s="41" t="s">
        <v>167</v>
      </c>
      <c r="N44" s="30" t="str">
        <f>IF(K44="","",VLOOKUP(K44,'Inventário+Enviado+pela+Amazon+'!$C$1:$G$536,5,0))</f>
        <v>CP-P10STTRS-2U-1M</v>
      </c>
      <c r="O44" s="31" t="str">
        <f>IF(M44="","",VLOOKUP(M44,'Estoque FULL '!$A:$D,3,0))</f>
        <v>KEWO45761</v>
      </c>
      <c r="P44" s="40">
        <v>2</v>
      </c>
      <c r="Q44" s="40"/>
      <c r="R44" s="40"/>
      <c r="S44" s="32">
        <f>IFERROR(IF(M44&lt;&gt;"",VLOOKUP(M44,'Estoque FULL '!$A:$D,4,0),0),0)</f>
        <v>18</v>
      </c>
      <c r="T44" s="33">
        <v>0</v>
      </c>
      <c r="U44" s="34"/>
      <c r="V44" s="42">
        <f>I44+F44+S44+T44+U44</f>
        <v>18</v>
      </c>
      <c r="W44" s="13"/>
      <c r="X44" s="13"/>
      <c r="Y44" s="13"/>
      <c r="Z44" s="13"/>
      <c r="AA44" s="13"/>
      <c r="AB44" s="13"/>
      <c r="AC44" s="13" t="str">
        <f t="shared" si="3"/>
        <v/>
      </c>
      <c r="AD44" s="13"/>
      <c r="AE44" s="13"/>
      <c r="AF44" s="13"/>
      <c r="AG44" s="14"/>
      <c r="AH44" s="170"/>
      <c r="AI44" s="170"/>
      <c r="AJ44" s="14">
        <f t="shared" si="4"/>
        <v>0</v>
      </c>
      <c r="AK44" s="14">
        <f t="shared" si="5"/>
        <v>0</v>
      </c>
      <c r="AL44" s="14">
        <f t="shared" si="16"/>
        <v>0</v>
      </c>
      <c r="AM44" s="14"/>
      <c r="AN44" s="14"/>
      <c r="AO44" s="13"/>
      <c r="AP44" s="13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</row>
    <row r="45" spans="1:62" ht="19.5" customHeight="1">
      <c r="A45" s="57" t="s">
        <v>168</v>
      </c>
      <c r="B45" s="44"/>
      <c r="C45" s="44"/>
      <c r="D45" s="44"/>
      <c r="E45" s="38">
        <f t="shared" si="12"/>
        <v>411</v>
      </c>
      <c r="F45" s="39">
        <v>411</v>
      </c>
      <c r="G45" s="13">
        <v>0</v>
      </c>
      <c r="H45" s="25">
        <v>125</v>
      </c>
      <c r="I45" s="26">
        <f t="shared" si="13"/>
        <v>0</v>
      </c>
      <c r="J45" s="45" t="s">
        <v>169</v>
      </c>
      <c r="K45" s="28" t="s">
        <v>170</v>
      </c>
      <c r="L45" s="40">
        <v>7898969395380</v>
      </c>
      <c r="M45" s="41" t="s">
        <v>171</v>
      </c>
      <c r="N45" s="30" t="str">
        <f>IF(K45="","",VLOOKUP(K45,'Inventário+Enviado+pela+Amazon+'!$C$1:$G$536,5,0))</f>
        <v>PN-4CJY-GG95</v>
      </c>
      <c r="O45" s="31" t="str">
        <f>IF(M45="","",VLOOKUP(M45,'Estoque FULL '!$A:$D,3,0))</f>
        <v>LYCS89567</v>
      </c>
      <c r="P45" s="40"/>
      <c r="Q45" s="40">
        <f>V46*P46</f>
        <v>24</v>
      </c>
      <c r="R45" s="40"/>
      <c r="S45" s="32">
        <f>IFERROR(IF(M45&lt;&gt;"",VLOOKUP(M45,'Estoque FULL '!$A:$D,4,0),0),0)</f>
        <v>125</v>
      </c>
      <c r="T45" s="33">
        <v>0</v>
      </c>
      <c r="U45" s="34"/>
      <c r="V45" s="42">
        <f>I45+F45+S45+T45+U45+Q45</f>
        <v>560</v>
      </c>
      <c r="W45" s="13">
        <f>V45*X45</f>
        <v>8579.2000000000007</v>
      </c>
      <c r="X45" s="13">
        <v>15.32</v>
      </c>
      <c r="Y45" s="13">
        <v>1.8401000000000001</v>
      </c>
      <c r="Z45" s="13">
        <f>V45*Y45</f>
        <v>1030.4560000000001</v>
      </c>
      <c r="AA45" s="13"/>
      <c r="AB45" s="13"/>
      <c r="AC45" s="13" t="str">
        <f t="shared" si="3"/>
        <v/>
      </c>
      <c r="AD45" s="13"/>
      <c r="AE45" s="157">
        <v>11.825733333333332</v>
      </c>
      <c r="AF45" s="157">
        <v>1.4207666666666667</v>
      </c>
      <c r="AG45" s="157">
        <v>0.44895000000000002</v>
      </c>
      <c r="AH45" s="170">
        <f>AI45/4.59554784619832</f>
        <v>0.17457544639399514</v>
      </c>
      <c r="AI45" s="170">
        <f>AG45*1.78699146157709</f>
        <v>0.80226981667503461</v>
      </c>
      <c r="AJ45" s="14">
        <f t="shared" si="4"/>
        <v>6622.4106666666657</v>
      </c>
      <c r="AK45" s="14">
        <f t="shared" si="5"/>
        <v>795.62933333333342</v>
      </c>
      <c r="AL45" s="14">
        <f t="shared" si="16"/>
        <v>251.41200000000001</v>
      </c>
      <c r="AM45" s="153">
        <f>V45*AH45</f>
        <v>97.762249980637279</v>
      </c>
      <c r="AN45" s="153">
        <f>V45*AI45</f>
        <v>449.27109733801939</v>
      </c>
      <c r="AO45" s="43" t="s">
        <v>3142</v>
      </c>
      <c r="AP45" s="163" t="s">
        <v>3146</v>
      </c>
      <c r="AQ45" s="20">
        <v>85444200</v>
      </c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</row>
    <row r="46" spans="1:62" ht="19.5" customHeight="1">
      <c r="A46" s="60" t="s">
        <v>172</v>
      </c>
      <c r="B46" s="44"/>
      <c r="C46" s="44" t="s">
        <v>42</v>
      </c>
      <c r="D46" s="44"/>
      <c r="E46" s="38">
        <f t="shared" si="12"/>
        <v>0</v>
      </c>
      <c r="F46" s="39"/>
      <c r="G46" s="13"/>
      <c r="H46" s="25"/>
      <c r="I46" s="26">
        <f t="shared" si="13"/>
        <v>0</v>
      </c>
      <c r="J46" s="27"/>
      <c r="K46" s="28" t="s">
        <v>173</v>
      </c>
      <c r="L46" s="40">
        <v>7898969395380</v>
      </c>
      <c r="M46" s="41" t="s">
        <v>174</v>
      </c>
      <c r="N46" s="30" t="str">
        <f>IF(K46="","",VLOOKUP(K46,'Inventário+Enviado+pela+Amazon+'!$C$1:$G$536,5,0))</f>
        <v>CP-P10STTRS-2U-150C</v>
      </c>
      <c r="O46" s="31" t="str">
        <f>IF(M46="","",VLOOKUP(M46,'Estoque FULL '!$A:$D,3,0))</f>
        <v>HQGD00903</v>
      </c>
      <c r="P46" s="40">
        <v>2</v>
      </c>
      <c r="Q46" s="40"/>
      <c r="R46" s="40"/>
      <c r="S46" s="32">
        <f>IFERROR(IF(M46&lt;&gt;"",VLOOKUP(M46,'Estoque FULL '!$A:$D,4,0),0),0)</f>
        <v>12</v>
      </c>
      <c r="T46" s="33">
        <v>0</v>
      </c>
      <c r="U46" s="34"/>
      <c r="V46" s="42">
        <f>I46+F46+S46+T46+U46</f>
        <v>12</v>
      </c>
      <c r="W46" s="13"/>
      <c r="X46" s="13"/>
      <c r="Y46" s="13"/>
      <c r="Z46" s="13"/>
      <c r="AA46" s="13"/>
      <c r="AB46" s="13"/>
      <c r="AC46" s="13" t="str">
        <f t="shared" si="3"/>
        <v/>
      </c>
      <c r="AD46" s="13"/>
      <c r="AE46" s="13"/>
      <c r="AF46" s="13"/>
      <c r="AG46" s="14"/>
      <c r="AH46" s="170"/>
      <c r="AI46" s="170"/>
      <c r="AJ46" s="14">
        <f t="shared" si="4"/>
        <v>0</v>
      </c>
      <c r="AK46" s="14">
        <f t="shared" si="5"/>
        <v>0</v>
      </c>
      <c r="AL46" s="14">
        <f t="shared" si="16"/>
        <v>0</v>
      </c>
      <c r="AM46" s="14"/>
      <c r="AN46" s="14"/>
      <c r="AO46" s="13"/>
      <c r="AP46" s="13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</row>
    <row r="47" spans="1:62" ht="19.5" customHeight="1">
      <c r="A47" s="57" t="s">
        <v>175</v>
      </c>
      <c r="B47" s="44"/>
      <c r="C47" s="44"/>
      <c r="D47" s="44"/>
      <c r="E47" s="38">
        <f t="shared" si="12"/>
        <v>411</v>
      </c>
      <c r="F47" s="39">
        <v>411</v>
      </c>
      <c r="G47" s="13"/>
      <c r="H47" s="25"/>
      <c r="I47" s="26">
        <f t="shared" si="13"/>
        <v>0</v>
      </c>
      <c r="J47" s="45" t="s">
        <v>176</v>
      </c>
      <c r="K47" s="28" t="s">
        <v>177</v>
      </c>
      <c r="L47" s="40">
        <v>7898969395397</v>
      </c>
      <c r="M47" s="41" t="s">
        <v>178</v>
      </c>
      <c r="N47" s="30" t="str">
        <f>IF(K47="","",VLOOKUP(K47,'Inventário+Enviado+pela+Amazon+'!$C$1:$G$536,5,0))</f>
        <v>TL-EQF5-KCOR</v>
      </c>
      <c r="O47" s="31" t="str">
        <f>IF(M47="","",VLOOKUP(M47,'Estoque FULL '!$A:$D,3,0))</f>
        <v>YIWE80862</v>
      </c>
      <c r="P47" s="40"/>
      <c r="Q47" s="40">
        <f>V48*P48</f>
        <v>24</v>
      </c>
      <c r="R47" s="40"/>
      <c r="S47" s="32">
        <f>IFERROR(IF(M47&lt;&gt;"",VLOOKUP(M47,'Estoque FULL '!$A:$D,4,0),0),0)</f>
        <v>75</v>
      </c>
      <c r="T47" s="33">
        <v>0</v>
      </c>
      <c r="U47" s="34"/>
      <c r="V47" s="42">
        <f>I47+F47+S47+T47+U47+Q47</f>
        <v>510</v>
      </c>
      <c r="W47" s="13">
        <f>V47*X47</f>
        <v>7813.2</v>
      </c>
      <c r="X47" s="13">
        <v>15.32</v>
      </c>
      <c r="Y47" s="13">
        <v>1.8401000000000001</v>
      </c>
      <c r="Z47" s="13">
        <f>V47*Y47</f>
        <v>938.45100000000002</v>
      </c>
      <c r="AA47" s="13"/>
      <c r="AB47" s="13"/>
      <c r="AC47" s="13" t="str">
        <f t="shared" si="3"/>
        <v/>
      </c>
      <c r="AD47" s="13"/>
      <c r="AE47" s="157">
        <v>13.127050000000001</v>
      </c>
      <c r="AF47" s="157">
        <v>1.5770999999999999</v>
      </c>
      <c r="AG47" s="157">
        <v>0.49836666666666662</v>
      </c>
      <c r="AH47" s="170">
        <f>AI47/4.59554784619832</f>
        <v>0.193791253594433</v>
      </c>
      <c r="AI47" s="170">
        <f>AG47*1.78699146157709</f>
        <v>0.89057697806796909</v>
      </c>
      <c r="AJ47" s="14">
        <f t="shared" si="4"/>
        <v>6694.7955000000002</v>
      </c>
      <c r="AK47" s="14">
        <f t="shared" si="5"/>
        <v>804.32100000000003</v>
      </c>
      <c r="AL47" s="14">
        <f t="shared" si="16"/>
        <v>254.16699999999997</v>
      </c>
      <c r="AM47" s="153">
        <f>V47*AH47</f>
        <v>98.833539333160829</v>
      </c>
      <c r="AN47" s="153">
        <f>V47*AI47</f>
        <v>454.19425881466424</v>
      </c>
      <c r="AO47" s="43" t="s">
        <v>3142</v>
      </c>
      <c r="AP47" s="163" t="s">
        <v>3146</v>
      </c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</row>
    <row r="48" spans="1:62" ht="19.5" customHeight="1">
      <c r="A48" s="60" t="s">
        <v>179</v>
      </c>
      <c r="B48" s="44"/>
      <c r="C48" s="44" t="s">
        <v>42</v>
      </c>
      <c r="D48" s="44"/>
      <c r="E48" s="38">
        <f t="shared" si="12"/>
        <v>0</v>
      </c>
      <c r="F48" s="24"/>
      <c r="G48" s="13"/>
      <c r="H48" s="25"/>
      <c r="I48" s="26">
        <f t="shared" si="13"/>
        <v>0</v>
      </c>
      <c r="J48" s="27"/>
      <c r="K48" s="28" t="s">
        <v>180</v>
      </c>
      <c r="L48" s="40">
        <v>7898722570382</v>
      </c>
      <c r="M48" s="41" t="s">
        <v>181</v>
      </c>
      <c r="N48" s="30" t="str">
        <f>IF(K48="","",VLOOKUP(K48,'Inventário+Enviado+pela+Amazon+'!$C$1:$G$536,5,0))</f>
        <v>CP-P10STTRS-2U-2M</v>
      </c>
      <c r="O48" s="31" t="str">
        <f>IF(M48="","",VLOOKUP(M48,'Estoque FULL '!$A:$D,3,0))</f>
        <v>ZRTG93847</v>
      </c>
      <c r="P48" s="40">
        <v>2</v>
      </c>
      <c r="Q48" s="40"/>
      <c r="R48" s="40"/>
      <c r="S48" s="32">
        <f>IFERROR(IF(M48&lt;&gt;"",VLOOKUP(M48,'Estoque FULL '!$A:$D,4,0),0),0)</f>
        <v>12</v>
      </c>
      <c r="T48" s="33">
        <v>0</v>
      </c>
      <c r="U48" s="34"/>
      <c r="V48" s="42">
        <f>I48+F48+S48+T48+U48</f>
        <v>12</v>
      </c>
      <c r="W48" s="13"/>
      <c r="X48" s="13"/>
      <c r="Y48" s="13"/>
      <c r="Z48" s="13"/>
      <c r="AA48" s="13"/>
      <c r="AB48" s="13"/>
      <c r="AC48" s="13" t="str">
        <f t="shared" si="3"/>
        <v/>
      </c>
      <c r="AD48" s="13"/>
      <c r="AE48" s="13"/>
      <c r="AF48" s="13"/>
      <c r="AG48" s="14"/>
      <c r="AH48" s="170"/>
      <c r="AI48" s="170"/>
      <c r="AJ48" s="14">
        <f t="shared" si="4"/>
        <v>0</v>
      </c>
      <c r="AK48" s="14">
        <f t="shared" si="5"/>
        <v>0</v>
      </c>
      <c r="AL48" s="14">
        <f t="shared" si="16"/>
        <v>0</v>
      </c>
      <c r="AM48" s="14"/>
      <c r="AN48" s="14"/>
      <c r="AO48" s="13"/>
      <c r="AP48" s="13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</row>
    <row r="49" spans="1:62" ht="19.5" customHeight="1">
      <c r="A49" s="57" t="s">
        <v>182</v>
      </c>
      <c r="B49" s="44"/>
      <c r="C49" s="44" t="s">
        <v>109</v>
      </c>
      <c r="D49" s="44" t="s">
        <v>71</v>
      </c>
      <c r="E49" s="38">
        <f t="shared" si="12"/>
        <v>467</v>
      </c>
      <c r="F49" s="51">
        <v>467</v>
      </c>
      <c r="G49" s="13">
        <v>0</v>
      </c>
      <c r="H49" s="25">
        <v>60</v>
      </c>
      <c r="I49" s="26">
        <f t="shared" si="13"/>
        <v>0</v>
      </c>
      <c r="J49" s="45" t="s">
        <v>183</v>
      </c>
      <c r="K49" s="28" t="s">
        <v>184</v>
      </c>
      <c r="L49" s="40">
        <v>7898969395403</v>
      </c>
      <c r="M49" s="41" t="s">
        <v>185</v>
      </c>
      <c r="N49" s="30" t="str">
        <f>IF(K49="","",VLOOKUP(K49,'Inventário+Enviado+pela+Amazon+'!$C$1:$G$536,5,0))</f>
        <v>MJ-00FI-GCU4</v>
      </c>
      <c r="O49" s="31" t="str">
        <f>IF(M49="","",VLOOKUP(M49,'Estoque FULL '!$A:$D,3,0))</f>
        <v>ZHLH84807</v>
      </c>
      <c r="P49" s="40"/>
      <c r="Q49" s="40">
        <f>V50*P50</f>
        <v>0</v>
      </c>
      <c r="R49" s="40"/>
      <c r="S49" s="32">
        <f>IFERROR(IF(M49&lt;&gt;"",VLOOKUP(M49,'Estoque FULL '!$A:$D,4,0),0),0)</f>
        <v>13</v>
      </c>
      <c r="T49" s="33">
        <v>0</v>
      </c>
      <c r="U49" s="34"/>
      <c r="V49" s="42">
        <f>I49+F49+S49+T49+U49+Q49</f>
        <v>480</v>
      </c>
      <c r="W49" s="13">
        <f>V49*X49</f>
        <v>5644.8</v>
      </c>
      <c r="X49" s="13">
        <v>11.76</v>
      </c>
      <c r="Y49" s="13">
        <v>1.4120999999999999</v>
      </c>
      <c r="Z49" s="13">
        <f>V49*Y49</f>
        <v>677.80799999999999</v>
      </c>
      <c r="AA49" s="13"/>
      <c r="AB49" s="13"/>
      <c r="AC49" s="13" t="str">
        <f t="shared" si="3"/>
        <v/>
      </c>
      <c r="AD49" s="13"/>
      <c r="AE49" s="157">
        <v>16.423166666666667</v>
      </c>
      <c r="AF49" s="157">
        <v>1.9730999999999999</v>
      </c>
      <c r="AG49" s="157">
        <v>0.62350000000000005</v>
      </c>
      <c r="AH49" s="170">
        <f>AI49/4.59554784619832</f>
        <v>0.24244969557112367</v>
      </c>
      <c r="AI49" s="170">
        <f>AG49*1.78699146157709</f>
        <v>1.1141891762933158</v>
      </c>
      <c r="AJ49" s="14">
        <f t="shared" si="4"/>
        <v>7883.12</v>
      </c>
      <c r="AK49" s="14">
        <f t="shared" si="5"/>
        <v>947.08799999999997</v>
      </c>
      <c r="AL49" s="14">
        <f t="shared" si="16"/>
        <v>299.28000000000003</v>
      </c>
      <c r="AM49" s="153">
        <f>V49*AH49</f>
        <v>116.37585387413937</v>
      </c>
      <c r="AN49" s="153">
        <f>V49*AI49</f>
        <v>534.8108046207916</v>
      </c>
      <c r="AO49" s="43" t="s">
        <v>3142</v>
      </c>
      <c r="AP49" s="163" t="s">
        <v>3146</v>
      </c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</row>
    <row r="50" spans="1:62" ht="19.5" customHeight="1">
      <c r="A50" s="58" t="s">
        <v>186</v>
      </c>
      <c r="B50" s="22"/>
      <c r="C50" s="22" t="s">
        <v>42</v>
      </c>
      <c r="D50" s="22"/>
      <c r="E50" s="38">
        <f t="shared" si="12"/>
        <v>0</v>
      </c>
      <c r="F50" s="39">
        <v>0</v>
      </c>
      <c r="G50" s="13"/>
      <c r="H50" s="25"/>
      <c r="I50" s="26">
        <f t="shared" si="13"/>
        <v>0</v>
      </c>
      <c r="J50" s="27"/>
      <c r="K50" s="28" t="s">
        <v>187</v>
      </c>
      <c r="L50" s="29"/>
      <c r="M50" s="30"/>
      <c r="N50" s="30" t="str">
        <f>IF(K50="","",VLOOKUP(K50,'Inventário+Enviado+pela+Amazon+'!$C$1:$G$536,5,0))</f>
        <v>CP-P10STTRS-2U-3M</v>
      </c>
      <c r="O50" s="31" t="str">
        <f>IF(M50="","",VLOOKUP(M50,'Estoque FULL '!$A:$D,3,0))</f>
        <v/>
      </c>
      <c r="P50" s="31">
        <v>2</v>
      </c>
      <c r="Q50" s="31"/>
      <c r="R50" s="31"/>
      <c r="S50" s="32">
        <f>IFERROR(IF(M50&lt;&gt;"",VLOOKUP(M50,'Estoque FULL '!$A:$D,4,0),0),0)</f>
        <v>0</v>
      </c>
      <c r="T50" s="33">
        <v>0</v>
      </c>
      <c r="U50" s="34"/>
      <c r="V50" s="35">
        <f>I50+F50+S50+T50+U50</f>
        <v>0</v>
      </c>
      <c r="W50" s="13"/>
      <c r="X50" s="13"/>
      <c r="Y50" s="13"/>
      <c r="Z50" s="13"/>
      <c r="AA50" s="13"/>
      <c r="AB50" s="13"/>
      <c r="AC50" s="13" t="str">
        <f t="shared" si="3"/>
        <v/>
      </c>
      <c r="AD50" s="13"/>
      <c r="AE50" s="13"/>
      <c r="AF50" s="13"/>
      <c r="AG50" s="14"/>
      <c r="AH50" s="170"/>
      <c r="AI50" s="170"/>
      <c r="AJ50" s="14">
        <f t="shared" si="4"/>
        <v>0</v>
      </c>
      <c r="AK50" s="14">
        <f t="shared" si="5"/>
        <v>0</v>
      </c>
      <c r="AL50" s="14">
        <f t="shared" si="16"/>
        <v>0</v>
      </c>
      <c r="AM50" s="14"/>
      <c r="AN50" s="14"/>
      <c r="AO50" s="13"/>
      <c r="AP50" s="13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</row>
    <row r="51" spans="1:62" ht="19.5" customHeight="1">
      <c r="A51" s="49" t="s">
        <v>188</v>
      </c>
      <c r="B51" s="22"/>
      <c r="C51" s="22" t="s">
        <v>109</v>
      </c>
      <c r="D51" s="22" t="s">
        <v>71</v>
      </c>
      <c r="E51" s="38">
        <f t="shared" si="12"/>
        <v>501</v>
      </c>
      <c r="F51" s="39">
        <v>501</v>
      </c>
      <c r="G51" s="13"/>
      <c r="H51" s="25"/>
      <c r="I51" s="26">
        <f t="shared" si="13"/>
        <v>0</v>
      </c>
      <c r="J51" s="27"/>
      <c r="K51" s="28" t="s">
        <v>189</v>
      </c>
      <c r="L51" s="40">
        <v>7898722573963</v>
      </c>
      <c r="M51" s="41" t="s">
        <v>190</v>
      </c>
      <c r="N51" s="30" t="str">
        <f>IF(K51="","",VLOOKUP(K51,'Inventário+Enviado+pela+Amazon+'!$C$1:$G$536,5,0))</f>
        <v>Y8-O6IZ-ZYXN</v>
      </c>
      <c r="O51" s="31" t="str">
        <f>IF(M51="","",VLOOKUP(M51,'Estoque FULL '!$A:$D,3,0))</f>
        <v>UWOL37637</v>
      </c>
      <c r="P51" s="40"/>
      <c r="Q51" s="40">
        <f>V52*P52</f>
        <v>0</v>
      </c>
      <c r="R51" s="40"/>
      <c r="S51" s="32">
        <f>IFERROR(IF(M51&lt;&gt;"",VLOOKUP(M51,'Estoque FULL '!$A:$D,4,0),0),0)</f>
        <v>25</v>
      </c>
      <c r="T51" s="33">
        <f>IFERROR(VLOOKUP(K51,'Inventário+Enviado+pela+Amazon+'!$C$1:$F$510,4,0),0)</f>
        <v>0</v>
      </c>
      <c r="U51" s="34"/>
      <c r="V51" s="42">
        <f>I51+F51+S51+T51+U51+Q51</f>
        <v>526</v>
      </c>
      <c r="W51" s="13">
        <f>V51*X51</f>
        <v>0</v>
      </c>
      <c r="X51" s="13"/>
      <c r="Y51" s="13"/>
      <c r="Z51" s="13">
        <f>V51*Y51</f>
        <v>0</v>
      </c>
      <c r="AA51" s="13"/>
      <c r="AB51" s="13"/>
      <c r="AC51" s="13" t="str">
        <f t="shared" si="3"/>
        <v/>
      </c>
      <c r="AD51" s="13"/>
      <c r="AE51" s="13">
        <v>20.272866666666669</v>
      </c>
      <c r="AF51" s="13">
        <v>2.4356166666666663</v>
      </c>
      <c r="AG51" s="14">
        <v>0.76965000000000006</v>
      </c>
      <c r="AH51" s="170">
        <f>AI51/4.59554784619832</f>
        <v>0.29928052637741032</v>
      </c>
      <c r="AI51" s="170">
        <f>AG51*1.78699146157709</f>
        <v>1.3753579784028076</v>
      </c>
      <c r="AJ51" s="14">
        <f t="shared" si="4"/>
        <v>10663.527866666667</v>
      </c>
      <c r="AK51" s="14">
        <f t="shared" si="5"/>
        <v>1281.1343666666664</v>
      </c>
      <c r="AL51" s="14">
        <f t="shared" si="16"/>
        <v>404.83590000000004</v>
      </c>
      <c r="AM51" s="153">
        <f>V51*AH51</f>
        <v>157.42155687451782</v>
      </c>
      <c r="AN51" s="153">
        <f>V51*AI51</f>
        <v>723.43829663987685</v>
      </c>
      <c r="AO51" s="43" t="s">
        <v>3142</v>
      </c>
      <c r="AP51" s="163" t="s">
        <v>3146</v>
      </c>
      <c r="AQ51" s="20">
        <v>85444200</v>
      </c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</row>
    <row r="52" spans="1:62" ht="19.5" customHeight="1">
      <c r="A52" s="60" t="s">
        <v>191</v>
      </c>
      <c r="B52" s="44"/>
      <c r="C52" s="44" t="s">
        <v>42</v>
      </c>
      <c r="D52" s="44"/>
      <c r="E52" s="38">
        <f t="shared" si="12"/>
        <v>0</v>
      </c>
      <c r="F52" s="39">
        <v>0</v>
      </c>
      <c r="G52" s="13"/>
      <c r="H52" s="25"/>
      <c r="I52" s="26">
        <f t="shared" si="13"/>
        <v>0</v>
      </c>
      <c r="J52" s="27"/>
      <c r="K52" s="28" t="s">
        <v>192</v>
      </c>
      <c r="L52" s="40">
        <v>7898722573963</v>
      </c>
      <c r="M52" s="41" t="s">
        <v>193</v>
      </c>
      <c r="N52" s="30" t="str">
        <f>IF(K52="","",VLOOKUP(K52,'Inventário+Enviado+pela+Amazon+'!$C$1:$G$536,5,0))</f>
        <v>CP-P10STTRS-2U-5M</v>
      </c>
      <c r="O52" s="31" t="str">
        <f>IF(M52="","",VLOOKUP(M52,'Estoque FULL '!$A:$D,3,0))</f>
        <v>SQTK47878</v>
      </c>
      <c r="P52" s="40">
        <v>2</v>
      </c>
      <c r="Q52" s="40"/>
      <c r="R52" s="40"/>
      <c r="S52" s="32">
        <f>IFERROR(IF(M52&lt;&gt;"",VLOOKUP(M52,'Estoque FULL '!$A:$D,4,0),0),0)</f>
        <v>0</v>
      </c>
      <c r="T52" s="33">
        <v>0</v>
      </c>
      <c r="U52" s="34"/>
      <c r="V52" s="42">
        <f t="shared" ref="V52:V54" si="20">I52+F52+S52+T52+U52</f>
        <v>0</v>
      </c>
      <c r="W52" s="13"/>
      <c r="X52" s="13"/>
      <c r="Y52" s="13"/>
      <c r="Z52" s="13"/>
      <c r="AA52" s="13"/>
      <c r="AB52" s="13"/>
      <c r="AC52" s="13" t="str">
        <f t="shared" si="3"/>
        <v/>
      </c>
      <c r="AD52" s="13"/>
      <c r="AE52" s="13"/>
      <c r="AF52" s="13"/>
      <c r="AG52" s="14"/>
      <c r="AH52" s="170"/>
      <c r="AI52" s="170"/>
      <c r="AJ52" s="14">
        <f t="shared" si="4"/>
        <v>0</v>
      </c>
      <c r="AK52" s="14">
        <f t="shared" si="5"/>
        <v>0</v>
      </c>
      <c r="AL52" s="14">
        <f t="shared" si="16"/>
        <v>0</v>
      </c>
      <c r="AM52" s="14"/>
      <c r="AN52" s="14"/>
      <c r="AO52" s="13"/>
      <c r="AP52" s="13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</row>
    <row r="53" spans="1:62" ht="19.5" customHeight="1">
      <c r="A53" s="57" t="s">
        <v>194</v>
      </c>
      <c r="B53" s="44"/>
      <c r="C53" s="44"/>
      <c r="D53" s="44"/>
      <c r="E53" s="38">
        <f t="shared" si="12"/>
        <v>14</v>
      </c>
      <c r="F53" s="39">
        <v>14</v>
      </c>
      <c r="G53" s="13"/>
      <c r="H53" s="25"/>
      <c r="I53" s="26">
        <f t="shared" si="13"/>
        <v>0</v>
      </c>
      <c r="J53" s="27"/>
      <c r="K53" s="28"/>
      <c r="L53" s="40">
        <v>798722575301</v>
      </c>
      <c r="M53" s="41" t="s">
        <v>195</v>
      </c>
      <c r="N53" s="30" t="str">
        <f>IF(K53="","",VLOOKUP(K53,'Inventário+Enviado+pela+Amazon+'!$C$1:$G$536,5,0))</f>
        <v/>
      </c>
      <c r="O53" s="31" t="str">
        <f>IF(M53="","",VLOOKUP(M53,'Estoque FULL '!$A:$D,3,0))</f>
        <v>TWUD68779</v>
      </c>
      <c r="P53" s="40"/>
      <c r="Q53" s="40"/>
      <c r="R53" s="40"/>
      <c r="S53" s="32">
        <f>IFERROR(IF(M53&lt;&gt;"",VLOOKUP(M53,'Estoque FULL '!$A:$D,4,0),0),0)</f>
        <v>0</v>
      </c>
      <c r="T53" s="33">
        <f>IFERROR(VLOOKUP(K53,'Inventário+Enviado+pela+Amazon+'!$C$1:$F$510,4,0),0)</f>
        <v>0</v>
      </c>
      <c r="U53" s="34"/>
      <c r="V53" s="42">
        <f t="shared" si="20"/>
        <v>14</v>
      </c>
      <c r="W53" s="13">
        <f t="shared" ref="W53:W55" si="21">V53*X53</f>
        <v>202.01999999999998</v>
      </c>
      <c r="X53" s="13">
        <v>14.43</v>
      </c>
      <c r="Y53" s="13">
        <v>1.7331000000000001</v>
      </c>
      <c r="Z53" s="13">
        <f t="shared" ref="Z53:Z55" si="22">V53*Y53</f>
        <v>24.263400000000001</v>
      </c>
      <c r="AA53" s="13"/>
      <c r="AB53" s="13"/>
      <c r="AC53" s="13" t="str">
        <f t="shared" si="3"/>
        <v/>
      </c>
      <c r="AD53" s="13"/>
      <c r="AE53" s="13">
        <v>28.340626666666665</v>
      </c>
      <c r="AF53" s="13">
        <v>3.1394666666666668</v>
      </c>
      <c r="AG53" s="14"/>
      <c r="AH53" s="170">
        <f>AI53/4.59554784619832</f>
        <v>0</v>
      </c>
      <c r="AI53" s="170">
        <f>AG53*1.78699146157709</f>
        <v>0</v>
      </c>
      <c r="AJ53" s="14">
        <f t="shared" si="4"/>
        <v>396.76877333333334</v>
      </c>
      <c r="AK53" s="14">
        <f t="shared" si="5"/>
        <v>43.952533333333335</v>
      </c>
      <c r="AL53" s="14">
        <f t="shared" si="16"/>
        <v>0</v>
      </c>
      <c r="AM53" s="153">
        <f>V53*AH53</f>
        <v>0</v>
      </c>
      <c r="AN53" s="153">
        <f>V53*AI53</f>
        <v>0</v>
      </c>
      <c r="AO53" s="13"/>
      <c r="AP53" s="13"/>
      <c r="AQ53" s="20">
        <v>85444200</v>
      </c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</row>
    <row r="54" spans="1:62" ht="19.5" customHeight="1">
      <c r="A54" s="61" t="s">
        <v>196</v>
      </c>
      <c r="B54" s="62"/>
      <c r="C54" s="62"/>
      <c r="D54" s="62"/>
      <c r="E54" s="38">
        <f t="shared" si="12"/>
        <v>0</v>
      </c>
      <c r="F54" s="24">
        <v>0</v>
      </c>
      <c r="G54" s="63"/>
      <c r="H54" s="25"/>
      <c r="I54" s="26">
        <f t="shared" si="13"/>
        <v>0</v>
      </c>
      <c r="J54" s="27"/>
      <c r="K54" s="28"/>
      <c r="L54" s="29"/>
      <c r="M54" s="30"/>
      <c r="N54" s="30" t="str">
        <f>IF(K54="","",VLOOKUP(K54,'Inventário+Enviado+pela+Amazon+'!$C$1:$G$536,5,0))</f>
        <v/>
      </c>
      <c r="O54" s="31" t="str">
        <f>IF(M54="","",VLOOKUP(M54,'Estoque FULL '!$A:$D,3,0))</f>
        <v/>
      </c>
      <c r="P54" s="31"/>
      <c r="Q54" s="31"/>
      <c r="R54" s="31"/>
      <c r="S54" s="32">
        <f>IFERROR(IF(M54&lt;&gt;"",VLOOKUP(M54,'Estoque FULL '!$A:$D,4,0),0),0)</f>
        <v>0</v>
      </c>
      <c r="T54" s="33">
        <f>IFERROR(VLOOKUP(K54,'Inventário+Enviado+pela+Amazon+'!$C$1:$F$510,4,0),0)</f>
        <v>0</v>
      </c>
      <c r="U54" s="34"/>
      <c r="V54" s="35">
        <f t="shared" si="20"/>
        <v>0</v>
      </c>
      <c r="W54" s="13">
        <f t="shared" si="21"/>
        <v>0</v>
      </c>
      <c r="X54" s="13">
        <v>22.45</v>
      </c>
      <c r="Y54" s="13">
        <v>2.6955</v>
      </c>
      <c r="Z54" s="13">
        <f t="shared" si="22"/>
        <v>0</v>
      </c>
      <c r="AA54" s="13"/>
      <c r="AB54" s="13"/>
      <c r="AC54" s="13" t="str">
        <f t="shared" si="3"/>
        <v/>
      </c>
      <c r="AD54" s="13"/>
      <c r="AE54" s="13"/>
      <c r="AF54" s="13"/>
      <c r="AG54" s="14"/>
      <c r="AH54" s="170"/>
      <c r="AI54" s="170"/>
      <c r="AJ54" s="14">
        <f t="shared" si="4"/>
        <v>0</v>
      </c>
      <c r="AK54" s="14">
        <f t="shared" si="5"/>
        <v>0</v>
      </c>
      <c r="AL54" s="14">
        <f t="shared" si="16"/>
        <v>0</v>
      </c>
      <c r="AM54" s="14"/>
      <c r="AN54" s="14"/>
      <c r="AO54" s="13"/>
      <c r="AP54" s="13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</row>
    <row r="55" spans="1:62" ht="19.5" customHeight="1">
      <c r="A55" s="37" t="s">
        <v>197</v>
      </c>
      <c r="B55" s="37" t="s">
        <v>36</v>
      </c>
      <c r="C55" s="37"/>
      <c r="D55" s="37"/>
      <c r="E55" s="38">
        <f t="shared" si="12"/>
        <v>147</v>
      </c>
      <c r="F55" s="51">
        <v>147</v>
      </c>
      <c r="G55" s="13"/>
      <c r="H55" s="25"/>
      <c r="I55" s="26">
        <f t="shared" si="13"/>
        <v>0</v>
      </c>
      <c r="J55" s="45" t="s">
        <v>176</v>
      </c>
      <c r="K55" s="28" t="s">
        <v>198</v>
      </c>
      <c r="L55" s="64" t="s">
        <v>199</v>
      </c>
      <c r="M55" s="65" t="s">
        <v>200</v>
      </c>
      <c r="N55" s="30" t="str">
        <f>IF(K55="","",VLOOKUP(K55,'Inventário+Enviado+pela+Amazon+'!$C$1:$G$536,5,0))</f>
        <v>CPTRSXLRMWH50-1</v>
      </c>
      <c r="O55" s="31" t="str">
        <f>IF(M55="","",VLOOKUP(M55,'Estoque FULL '!$A:$D,3,0))</f>
        <v>XTLK94695</v>
      </c>
      <c r="P55" s="64"/>
      <c r="Q55" s="40">
        <f>V56*P56</f>
        <v>6</v>
      </c>
      <c r="R55" s="40"/>
      <c r="S55" s="32">
        <f>IFERROR(IF(M55&lt;&gt;"",VLOOKUP(M55,'Estoque FULL '!$A:$D,4,0),0),0)</f>
        <v>52</v>
      </c>
      <c r="T55" s="33">
        <f>IFERROR(VLOOKUP(K55,'Inventário+Enviado+pela+Amazon+'!$C$1:$F$510,4,0),0)</f>
        <v>0</v>
      </c>
      <c r="U55" s="34"/>
      <c r="V55" s="42">
        <f>I55+F55+S55+T55+U55+Q55</f>
        <v>205</v>
      </c>
      <c r="W55" s="13">
        <f t="shared" si="21"/>
        <v>2958.15</v>
      </c>
      <c r="X55" s="13">
        <v>14.43</v>
      </c>
      <c r="Y55" s="13">
        <v>1.7331000000000001</v>
      </c>
      <c r="Z55" s="13">
        <f t="shared" si="22"/>
        <v>355.28550000000001</v>
      </c>
      <c r="AA55" s="13"/>
      <c r="AB55" s="13"/>
      <c r="AC55" s="13" t="str">
        <f t="shared" si="3"/>
        <v/>
      </c>
      <c r="AD55" s="13"/>
      <c r="AE55" s="13">
        <v>11.143966666666666</v>
      </c>
      <c r="AF55" s="13">
        <v>1.3372666666666666</v>
      </c>
      <c r="AG55" s="14">
        <v>0.42283333333333334</v>
      </c>
      <c r="AH55" s="170">
        <f>AI55/4.59554784619832</f>
        <v>0.16441990849076202</v>
      </c>
      <c r="AI55" s="170">
        <f>AG55*1.78699146157709</f>
        <v>0.75559955633684628</v>
      </c>
      <c r="AJ55" s="14">
        <f t="shared" si="4"/>
        <v>2284.5131666666666</v>
      </c>
      <c r="AK55" s="14">
        <f t="shared" si="5"/>
        <v>274.13966666666664</v>
      </c>
      <c r="AL55" s="14">
        <f t="shared" si="16"/>
        <v>86.680833333333339</v>
      </c>
      <c r="AM55" s="153">
        <f>V55*AH55</f>
        <v>33.706081240606217</v>
      </c>
      <c r="AN55" s="153">
        <f>V55*AI55</f>
        <v>154.89790904905348</v>
      </c>
      <c r="AO55" s="66" t="s">
        <v>84</v>
      </c>
      <c r="AP55" s="13" t="s">
        <v>85</v>
      </c>
      <c r="AQ55" s="20">
        <v>85444200</v>
      </c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</row>
    <row r="56" spans="1:62" ht="19.5" customHeight="1">
      <c r="A56" s="37" t="s">
        <v>201</v>
      </c>
      <c r="B56" s="44"/>
      <c r="C56" s="44" t="s">
        <v>42</v>
      </c>
      <c r="D56" s="44"/>
      <c r="E56" s="38">
        <f t="shared" si="12"/>
        <v>0</v>
      </c>
      <c r="F56" s="39">
        <v>0</v>
      </c>
      <c r="G56" s="13"/>
      <c r="H56" s="25"/>
      <c r="I56" s="26">
        <f t="shared" si="13"/>
        <v>0</v>
      </c>
      <c r="J56" s="27"/>
      <c r="K56" s="28"/>
      <c r="L56" s="40">
        <v>7898722573123</v>
      </c>
      <c r="M56" s="41" t="s">
        <v>202</v>
      </c>
      <c r="N56" s="30" t="str">
        <f>IF(K56="","",VLOOKUP(K56,'Inventário+Enviado+pela+Amazon+'!$C$1:$G$536,5,0))</f>
        <v/>
      </c>
      <c r="O56" s="31" t="str">
        <f>IF(M56="","",VLOOKUP(M56,'Estoque FULL '!$A:$D,3,0))</f>
        <v>YLHK38145</v>
      </c>
      <c r="P56" s="40">
        <v>1</v>
      </c>
      <c r="Q56" s="40"/>
      <c r="R56" s="40"/>
      <c r="S56" s="32">
        <f>IFERROR(IF(M56&lt;&gt;"",VLOOKUP(M56,'Estoque FULL '!$A:$D,4,0),0),0)</f>
        <v>6</v>
      </c>
      <c r="T56" s="33">
        <f>IFERROR(VLOOKUP(K56,'Inventário+Enviado+pela+Amazon+'!$C$1:$F$510,4,0),0)</f>
        <v>0</v>
      </c>
      <c r="U56" s="34"/>
      <c r="V56" s="42">
        <f>I56+F56+S56+T56+U56</f>
        <v>6</v>
      </c>
      <c r="W56" s="13"/>
      <c r="X56" s="13"/>
      <c r="Y56" s="13"/>
      <c r="Z56" s="13"/>
      <c r="AA56" s="13"/>
      <c r="AB56" s="13"/>
      <c r="AC56" s="13" t="str">
        <f t="shared" si="3"/>
        <v/>
      </c>
      <c r="AD56" s="13"/>
      <c r="AE56" s="13"/>
      <c r="AF56" s="13"/>
      <c r="AG56" s="14"/>
      <c r="AH56" s="170"/>
      <c r="AI56" s="170"/>
      <c r="AJ56" s="14">
        <f t="shared" si="4"/>
        <v>0</v>
      </c>
      <c r="AK56" s="14">
        <f t="shared" si="5"/>
        <v>0</v>
      </c>
      <c r="AL56" s="14">
        <f t="shared" si="16"/>
        <v>0</v>
      </c>
      <c r="AM56" s="14"/>
      <c r="AN56" s="14"/>
      <c r="AO56" s="13"/>
      <c r="AP56" s="13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</row>
    <row r="57" spans="1:62" ht="19.5" customHeight="1">
      <c r="A57" s="37" t="s">
        <v>203</v>
      </c>
      <c r="B57" s="44"/>
      <c r="C57" s="44">
        <v>15</v>
      </c>
      <c r="D57" s="44"/>
      <c r="E57" s="38">
        <f t="shared" si="12"/>
        <v>-20</v>
      </c>
      <c r="F57" s="39">
        <v>-20</v>
      </c>
      <c r="G57" s="13">
        <v>0</v>
      </c>
      <c r="H57" s="25">
        <v>75</v>
      </c>
      <c r="I57" s="26">
        <f t="shared" si="13"/>
        <v>0</v>
      </c>
      <c r="J57" s="45" t="s">
        <v>204</v>
      </c>
      <c r="K57" s="28" t="s">
        <v>205</v>
      </c>
      <c r="L57" s="40">
        <v>7898722573130</v>
      </c>
      <c r="M57" s="41" t="s">
        <v>206</v>
      </c>
      <c r="N57" s="30" t="str">
        <f>IF(K57="","",VLOOKUP(K57,'Inventário+Enviado+pela+Amazon+'!$C$1:$G$536,5,0))</f>
        <v>CPTRSXLRMWH1-1</v>
      </c>
      <c r="O57" s="31" t="str">
        <f>IF(M57="","",VLOOKUP(M57,'Estoque FULL '!$A:$D,3,0))</f>
        <v>SHWN95413</v>
      </c>
      <c r="P57" s="40"/>
      <c r="Q57" s="40">
        <f>V58*P58</f>
        <v>10</v>
      </c>
      <c r="R57" s="40"/>
      <c r="S57" s="32">
        <f>IFERROR(IF(M57&lt;&gt;"",VLOOKUP(M57,'Estoque FULL '!$A:$D,4,0),0),0)</f>
        <v>94</v>
      </c>
      <c r="T57" s="33">
        <f>IFERROR(VLOOKUP(K57,'Inventário+Enviado+pela+Amazon+'!$C$1:$F$510,4,0),0)</f>
        <v>2</v>
      </c>
      <c r="U57" s="34"/>
      <c r="V57" s="42">
        <f>I57+F57+S57+T57+U57+Q57</f>
        <v>86</v>
      </c>
      <c r="W57" s="13">
        <f>V57*X57</f>
        <v>1681.3</v>
      </c>
      <c r="X57" s="13">
        <v>19.55</v>
      </c>
      <c r="Y57" s="13">
        <v>2.2999999999999998</v>
      </c>
      <c r="Z57" s="13">
        <f>V57*Y57</f>
        <v>197.79999999999998</v>
      </c>
      <c r="AA57" s="13"/>
      <c r="AB57" s="13"/>
      <c r="AC57" s="13" t="str">
        <f t="shared" si="3"/>
        <v/>
      </c>
      <c r="AD57" s="13"/>
      <c r="AE57" s="13">
        <v>11.851509333333336</v>
      </c>
      <c r="AF57" s="13">
        <v>1.3128666666666666</v>
      </c>
      <c r="AG57" s="14">
        <v>0.41473333333333334</v>
      </c>
      <c r="AH57" s="170">
        <f>AI57/4.59554784619832</f>
        <v>0.16127020113851487</v>
      </c>
      <c r="AI57" s="170">
        <f>AG57*1.78699146157709</f>
        <v>0.74112492549807185</v>
      </c>
      <c r="AJ57" s="14">
        <f t="shared" si="4"/>
        <v>1019.229802666667</v>
      </c>
      <c r="AK57" s="14">
        <f t="shared" si="5"/>
        <v>112.90653333333333</v>
      </c>
      <c r="AL57" s="14">
        <f t="shared" si="16"/>
        <v>35.66706666666667</v>
      </c>
      <c r="AM57" s="153">
        <f>V57*AH57</f>
        <v>13.869237297912278</v>
      </c>
      <c r="AN57" s="153">
        <f>V57*AI57</f>
        <v>63.736743592834181</v>
      </c>
      <c r="AO57" s="43" t="s">
        <v>39</v>
      </c>
      <c r="AP57" s="13" t="s">
        <v>40</v>
      </c>
      <c r="AQ57" s="20">
        <v>85444200</v>
      </c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</row>
    <row r="58" spans="1:62" ht="19.5" customHeight="1">
      <c r="A58" s="37" t="s">
        <v>207</v>
      </c>
      <c r="B58" s="44"/>
      <c r="C58" s="44" t="s">
        <v>42</v>
      </c>
      <c r="D58" s="44"/>
      <c r="E58" s="38">
        <f t="shared" si="12"/>
        <v>0</v>
      </c>
      <c r="F58" s="39">
        <v>0</v>
      </c>
      <c r="G58" s="13"/>
      <c r="H58" s="25"/>
      <c r="I58" s="26">
        <f t="shared" si="13"/>
        <v>0</v>
      </c>
      <c r="J58" s="27"/>
      <c r="K58" s="28" t="s">
        <v>208</v>
      </c>
      <c r="L58" s="29"/>
      <c r="M58" s="30"/>
      <c r="N58" s="30" t="str">
        <f>IF(K58="","",VLOOKUP(K58,'Inventário+Enviado+pela+Amazon+'!$C$1:$G$536,5,0))</f>
        <v>CPTRSXLRMWH1-2</v>
      </c>
      <c r="O58" s="31" t="str">
        <f>IF(M58="","",VLOOKUP(M58,'Estoque FULL '!$A:$D,3,0))</f>
        <v/>
      </c>
      <c r="P58" s="31">
        <v>2</v>
      </c>
      <c r="Q58" s="31"/>
      <c r="R58" s="31"/>
      <c r="S58" s="32">
        <f>IFERROR(IF(M58&lt;&gt;"",VLOOKUP(M58,'Estoque FULL '!$A:$D,4,0),0),0)</f>
        <v>0</v>
      </c>
      <c r="T58" s="33">
        <f>IFERROR(VLOOKUP(K58,'Inventário+Enviado+pela+Amazon+'!$C$1:$F$510,4,0),0)</f>
        <v>5</v>
      </c>
      <c r="U58" s="34"/>
      <c r="V58" s="35">
        <f>I58+F58+S58+T58+U58</f>
        <v>5</v>
      </c>
      <c r="W58" s="13"/>
      <c r="X58" s="13"/>
      <c r="Y58" s="13"/>
      <c r="Z58" s="13"/>
      <c r="AA58" s="13"/>
      <c r="AB58" s="13"/>
      <c r="AC58" s="13" t="str">
        <f t="shared" si="3"/>
        <v/>
      </c>
      <c r="AD58" s="13"/>
      <c r="AE58" s="13"/>
      <c r="AF58" s="13"/>
      <c r="AG58" s="14"/>
      <c r="AH58" s="170"/>
      <c r="AI58" s="170"/>
      <c r="AJ58" s="14">
        <f t="shared" si="4"/>
        <v>0</v>
      </c>
      <c r="AK58" s="14">
        <f t="shared" si="5"/>
        <v>0</v>
      </c>
      <c r="AL58" s="14">
        <f t="shared" si="16"/>
        <v>0</v>
      </c>
      <c r="AM58" s="14"/>
      <c r="AN58" s="14"/>
      <c r="AO58" s="13"/>
      <c r="AP58" s="13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</row>
    <row r="59" spans="1:62" ht="19.5" customHeight="1">
      <c r="A59" s="37" t="s">
        <v>209</v>
      </c>
      <c r="B59" s="44"/>
      <c r="C59" s="44">
        <v>15</v>
      </c>
      <c r="D59" s="44" t="s">
        <v>64</v>
      </c>
      <c r="E59" s="38">
        <f t="shared" si="12"/>
        <v>20</v>
      </c>
      <c r="F59" s="51">
        <v>20</v>
      </c>
      <c r="G59" s="13">
        <v>0</v>
      </c>
      <c r="H59" s="25">
        <v>65</v>
      </c>
      <c r="I59" s="26">
        <f t="shared" si="13"/>
        <v>0</v>
      </c>
      <c r="J59" s="45" t="s">
        <v>210</v>
      </c>
      <c r="K59" s="28" t="s">
        <v>211</v>
      </c>
      <c r="L59" s="29"/>
      <c r="M59" s="30" t="s">
        <v>212</v>
      </c>
      <c r="N59" s="30" t="str">
        <f>IF(K59="","",VLOOKUP(K59,'Inventário+Enviado+pela+Amazon+'!$C$1:$G$536,5,0))</f>
        <v>CPTRSXLRMWH150-1</v>
      </c>
      <c r="O59" s="31" t="str">
        <f>IF(M59="","",VLOOKUP(M59,'Estoque FULL '!$A:$D,3,0))</f>
        <v>QORL13797</v>
      </c>
      <c r="P59" s="31"/>
      <c r="Q59" s="40">
        <f>V60*P60</f>
        <v>0</v>
      </c>
      <c r="R59" s="40"/>
      <c r="S59" s="32">
        <f>IFERROR(IF(M59&lt;&gt;"",VLOOKUP(M59,'Estoque FULL '!$A:$D,4,0),0),0)</f>
        <v>71</v>
      </c>
      <c r="T59" s="33">
        <f>IFERROR(VLOOKUP(K59,'Inventário+Enviado+pela+Amazon+'!$C$1:$F$510,4,0),0)</f>
        <v>4</v>
      </c>
      <c r="U59" s="34"/>
      <c r="V59" s="42">
        <f>I59+F59+S59+T59+U59+Q59</f>
        <v>95</v>
      </c>
      <c r="W59" s="13">
        <f>V59*X59</f>
        <v>1857.25</v>
      </c>
      <c r="X59" s="13">
        <v>19.55</v>
      </c>
      <c r="Y59" s="13">
        <v>2.2999999999999998</v>
      </c>
      <c r="Z59" s="13">
        <f>V59*Y59</f>
        <v>218.49999999999997</v>
      </c>
      <c r="AA59" s="13"/>
      <c r="AB59" s="13"/>
      <c r="AC59" s="13" t="str">
        <f t="shared" si="3"/>
        <v/>
      </c>
      <c r="AD59" s="13"/>
      <c r="AE59" s="13">
        <v>13.311496363636364</v>
      </c>
      <c r="AF59" s="13">
        <v>1.4745999999999999</v>
      </c>
      <c r="AG59" s="14">
        <v>0.46583999999999998</v>
      </c>
      <c r="AH59" s="170">
        <f>AI59/4.59554784619832</f>
        <v>0.18114316950256973</v>
      </c>
      <c r="AI59" s="170">
        <f>AG59*1.78699146157709</f>
        <v>0.8324521024610716</v>
      </c>
      <c r="AJ59" s="14">
        <f t="shared" si="4"/>
        <v>1264.5921545454546</v>
      </c>
      <c r="AK59" s="14">
        <f t="shared" si="5"/>
        <v>140.08699999999999</v>
      </c>
      <c r="AL59" s="14">
        <f t="shared" si="16"/>
        <v>44.254799999999996</v>
      </c>
      <c r="AM59" s="153">
        <f>V59*AH59</f>
        <v>17.208601102744126</v>
      </c>
      <c r="AN59" s="153">
        <f>V59*AI59</f>
        <v>79.082949733801797</v>
      </c>
      <c r="AO59" s="43" t="s">
        <v>39</v>
      </c>
      <c r="AP59" s="13" t="s">
        <v>40</v>
      </c>
      <c r="AQ59" s="20">
        <v>85444200</v>
      </c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</row>
    <row r="60" spans="1:62" ht="19.5" customHeight="1">
      <c r="A60" s="37" t="s">
        <v>213</v>
      </c>
      <c r="B60" s="44"/>
      <c r="C60" s="44" t="s">
        <v>42</v>
      </c>
      <c r="D60" s="44"/>
      <c r="E60" s="38">
        <f t="shared" si="12"/>
        <v>0</v>
      </c>
      <c r="F60" s="24">
        <v>0</v>
      </c>
      <c r="G60" s="13"/>
      <c r="H60" s="25"/>
      <c r="I60" s="26">
        <f t="shared" si="13"/>
        <v>0</v>
      </c>
      <c r="J60" s="27"/>
      <c r="K60" s="28" t="s">
        <v>214</v>
      </c>
      <c r="L60" s="40"/>
      <c r="M60" s="41"/>
      <c r="N60" s="30" t="str">
        <f>IF(K60="","",VLOOKUP(K60,'Inventário+Enviado+pela+Amazon+'!$C$1:$G$536,5,0))</f>
        <v>CPTRSXLRMWH150-2</v>
      </c>
      <c r="O60" s="31" t="str">
        <f>IF(M60="","",VLOOKUP(M60,'Estoque FULL '!$A:$D,3,0))</f>
        <v/>
      </c>
      <c r="P60" s="40">
        <v>2</v>
      </c>
      <c r="Q60" s="40"/>
      <c r="R60" s="40"/>
      <c r="S60" s="32">
        <f>IFERROR(IF(M60&lt;&gt;"",VLOOKUP(M60,'Estoque FULL '!$A:$D,4,0),0),0)</f>
        <v>0</v>
      </c>
      <c r="T60" s="33">
        <f>IFERROR(VLOOKUP(K60,'Inventário+Enviado+pela+Amazon+'!$C$1:$F$510,4,0),0)</f>
        <v>0</v>
      </c>
      <c r="U60" s="34"/>
      <c r="V60" s="35">
        <f t="shared" ref="V60:V61" si="23">I60+F60+S60+T60+U60</f>
        <v>0</v>
      </c>
      <c r="W60" s="13"/>
      <c r="X60" s="13"/>
      <c r="Y60" s="13"/>
      <c r="Z60" s="13"/>
      <c r="AA60" s="13"/>
      <c r="AB60" s="13"/>
      <c r="AC60" s="13" t="str">
        <f t="shared" si="3"/>
        <v/>
      </c>
      <c r="AD60" s="13"/>
      <c r="AE60" s="13"/>
      <c r="AF60" s="13"/>
      <c r="AG60" s="14"/>
      <c r="AH60" s="170"/>
      <c r="AI60" s="170"/>
      <c r="AJ60" s="14">
        <f t="shared" si="4"/>
        <v>0</v>
      </c>
      <c r="AK60" s="14">
        <f t="shared" si="5"/>
        <v>0</v>
      </c>
      <c r="AL60" s="14">
        <f t="shared" si="16"/>
        <v>0</v>
      </c>
      <c r="AM60" s="14"/>
      <c r="AN60" s="14"/>
      <c r="AO60" s="13"/>
      <c r="AP60" s="13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</row>
    <row r="61" spans="1:62" ht="19.5" customHeight="1">
      <c r="A61" s="37" t="s">
        <v>215</v>
      </c>
      <c r="B61" s="44"/>
      <c r="C61" s="44" t="s">
        <v>216</v>
      </c>
      <c r="D61" s="44"/>
      <c r="E61" s="38">
        <f t="shared" si="12"/>
        <v>0</v>
      </c>
      <c r="F61" s="39">
        <v>0</v>
      </c>
      <c r="G61" s="13">
        <v>0</v>
      </c>
      <c r="H61" s="25">
        <v>65</v>
      </c>
      <c r="I61" s="26">
        <f t="shared" si="13"/>
        <v>0</v>
      </c>
      <c r="J61" s="45" t="s">
        <v>217</v>
      </c>
      <c r="K61" s="28" t="s">
        <v>100</v>
      </c>
      <c r="L61" s="40">
        <v>7898722573154</v>
      </c>
      <c r="M61" s="41" t="s">
        <v>218</v>
      </c>
      <c r="N61" s="30" t="str">
        <f>IF(K61="","",VLOOKUP(K61,'Inventário+Enviado+pela+Amazon+'!$C$1:$G$536,5,0))</f>
        <v>1Z-US1S-4NR7</v>
      </c>
      <c r="O61" s="31" t="str">
        <f>IF(M61="","",VLOOKUP(M61,'Estoque FULL '!$A:$D,3,0))</f>
        <v>VIOE14048</v>
      </c>
      <c r="P61" s="40"/>
      <c r="Q61" s="40"/>
      <c r="R61" s="40"/>
      <c r="S61" s="32">
        <f>IFERROR(IF(M61&lt;&gt;"",VLOOKUP(M61,'Estoque FULL '!$A:$D,4,0),0),0)</f>
        <v>0</v>
      </c>
      <c r="T61" s="33">
        <f>IFERROR(VLOOKUP(K61,'Inventário+Enviado+pela+Amazon+'!$C$1:$F$510,4,0),0)</f>
        <v>23</v>
      </c>
      <c r="U61" s="34"/>
      <c r="V61" s="42">
        <f t="shared" si="23"/>
        <v>23</v>
      </c>
      <c r="W61" s="13">
        <f t="shared" ref="W61:W62" si="24">V61*X61</f>
        <v>449.65000000000003</v>
      </c>
      <c r="X61" s="13">
        <v>19.55</v>
      </c>
      <c r="Y61" s="13">
        <v>2.2999999999999998</v>
      </c>
      <c r="Z61" s="13">
        <f t="shared" ref="Z61:Z62" si="25">V61*Y61</f>
        <v>52.9</v>
      </c>
      <c r="AA61" s="13"/>
      <c r="AB61" s="13"/>
      <c r="AC61" s="13" t="str">
        <f t="shared" si="3"/>
        <v/>
      </c>
      <c r="AD61" s="13"/>
      <c r="AE61" s="13">
        <v>14.77151542857143</v>
      </c>
      <c r="AF61" s="13">
        <v>1.6363428571428573</v>
      </c>
      <c r="AG61" s="14">
        <v>0.51688000000000001</v>
      </c>
      <c r="AH61" s="170">
        <f>AI61/4.59554784619832</f>
        <v>0.20099021434932221</v>
      </c>
      <c r="AI61" s="170">
        <f>AG61*1.78699146157709</f>
        <v>0.92366014665996632</v>
      </c>
      <c r="AJ61" s="14">
        <f t="shared" si="4"/>
        <v>339.74485485714291</v>
      </c>
      <c r="AK61" s="14">
        <f t="shared" si="5"/>
        <v>37.63588571428572</v>
      </c>
      <c r="AL61" s="14">
        <f t="shared" si="16"/>
        <v>11.88824</v>
      </c>
      <c r="AM61" s="153">
        <f>V61*AH61</f>
        <v>4.622774930034411</v>
      </c>
      <c r="AN61" s="153">
        <f>V61*AI61</f>
        <v>21.244183373179226</v>
      </c>
      <c r="AO61" s="43" t="s">
        <v>39</v>
      </c>
      <c r="AP61" s="13" t="s">
        <v>40</v>
      </c>
      <c r="AQ61" s="20">
        <v>85444200</v>
      </c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</row>
    <row r="62" spans="1:62" ht="19.5" customHeight="1">
      <c r="A62" s="37" t="s">
        <v>219</v>
      </c>
      <c r="B62" s="44"/>
      <c r="C62" s="44" t="s">
        <v>220</v>
      </c>
      <c r="D62" s="44"/>
      <c r="E62" s="38">
        <f t="shared" si="12"/>
        <v>-4</v>
      </c>
      <c r="F62" s="39">
        <v>-4</v>
      </c>
      <c r="G62" s="13"/>
      <c r="H62" s="25"/>
      <c r="I62" s="26">
        <f t="shared" si="13"/>
        <v>0</v>
      </c>
      <c r="J62" s="45" t="s">
        <v>217</v>
      </c>
      <c r="K62" s="28" t="s">
        <v>221</v>
      </c>
      <c r="L62" s="29"/>
      <c r="M62" s="30" t="s">
        <v>222</v>
      </c>
      <c r="N62" s="30" t="str">
        <f>IF(K62="","",VLOOKUP(K62,'Inventário+Enviado+pela+Amazon+'!$C$1:$G$536,5,0))</f>
        <v>CPTRSXLRMWH3-1</v>
      </c>
      <c r="O62" s="31" t="str">
        <f>IF(M62="","",VLOOKUP(M62,'Estoque FULL '!$A:$D,3,0))</f>
        <v>UURA13922</v>
      </c>
      <c r="P62" s="31"/>
      <c r="Q62" s="40">
        <f>V63*P63</f>
        <v>0</v>
      </c>
      <c r="R62" s="40"/>
      <c r="S62" s="32">
        <f>IFERROR(IF(M62&lt;&gt;"",VLOOKUP(M62,'Estoque FULL '!$A:$D,4,0),0),0)</f>
        <v>2</v>
      </c>
      <c r="T62" s="33">
        <f>IFERROR(VLOOKUP(K62,'Inventário+Enviado+pela+Amazon+'!$C$1:$F$510,4,0),0)</f>
        <v>0</v>
      </c>
      <c r="U62" s="34"/>
      <c r="V62" s="42">
        <f>I62+F62+S62+T62+U62+Q62</f>
        <v>-2</v>
      </c>
      <c r="W62" s="13">
        <f t="shared" si="24"/>
        <v>-39.1</v>
      </c>
      <c r="X62" s="13">
        <v>19.55</v>
      </c>
      <c r="Y62" s="13">
        <v>2.2999999999999998</v>
      </c>
      <c r="Z62" s="13">
        <f t="shared" si="25"/>
        <v>-4.5999999999999996</v>
      </c>
      <c r="AA62" s="13"/>
      <c r="AB62" s="13"/>
      <c r="AC62" s="13" t="str">
        <f t="shared" si="3"/>
        <v/>
      </c>
      <c r="AD62" s="13"/>
      <c r="AE62" s="13">
        <v>19.167422222222221</v>
      </c>
      <c r="AF62" s="13">
        <v>2.3000888888888888</v>
      </c>
      <c r="AG62" s="14">
        <v>0.72724444444444447</v>
      </c>
      <c r="AH62" s="170">
        <f>AI62/4.59554784619832</f>
        <v>0.28279100907994631</v>
      </c>
      <c r="AI62" s="170">
        <f>AG62*1.78699146157709</f>
        <v>1.2995796127015968</v>
      </c>
      <c r="AJ62" s="14">
        <f t="shared" si="4"/>
        <v>-38.334844444444443</v>
      </c>
      <c r="AK62" s="14">
        <f t="shared" si="5"/>
        <v>-4.6001777777777777</v>
      </c>
      <c r="AL62" s="14">
        <f t="shared" si="16"/>
        <v>-1.4544888888888889</v>
      </c>
      <c r="AM62" s="153">
        <f>V62*AH62</f>
        <v>-0.56558201815989262</v>
      </c>
      <c r="AN62" s="153">
        <f>V62*AI62</f>
        <v>-2.5991592254031937</v>
      </c>
      <c r="AO62" s="66" t="s">
        <v>84</v>
      </c>
      <c r="AP62" s="13" t="s">
        <v>85</v>
      </c>
      <c r="AQ62" s="20">
        <v>85444200</v>
      </c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</row>
    <row r="63" spans="1:62" ht="19.5" customHeight="1">
      <c r="A63" s="37" t="s">
        <v>223</v>
      </c>
      <c r="B63" s="44"/>
      <c r="C63" s="44" t="s">
        <v>42</v>
      </c>
      <c r="D63" s="44"/>
      <c r="E63" s="38">
        <f t="shared" si="12"/>
        <v>0</v>
      </c>
      <c r="F63" s="24">
        <v>0</v>
      </c>
      <c r="G63" s="13"/>
      <c r="H63" s="25"/>
      <c r="I63" s="26">
        <f t="shared" si="13"/>
        <v>0</v>
      </c>
      <c r="J63" s="27"/>
      <c r="K63" s="28" t="s">
        <v>224</v>
      </c>
      <c r="L63" s="40"/>
      <c r="M63" s="41"/>
      <c r="N63" s="30" t="str">
        <f>IF(K63="","",VLOOKUP(K63,'Inventário+Enviado+pela+Amazon+'!$C$1:$G$536,5,0))</f>
        <v>CPTRSXLRMWH3-2</v>
      </c>
      <c r="O63" s="31" t="str">
        <f>IF(M63="","",VLOOKUP(M63,'Estoque FULL '!$A:$D,3,0))</f>
        <v/>
      </c>
      <c r="P63" s="40">
        <v>2</v>
      </c>
      <c r="Q63" s="40"/>
      <c r="R63" s="40"/>
      <c r="S63" s="32">
        <f>IFERROR(IF(M63&lt;&gt;"",VLOOKUP(M63,'Estoque FULL '!$A:$D,4,0),0),0)</f>
        <v>0</v>
      </c>
      <c r="T63" s="33">
        <f>IFERROR(VLOOKUP(K63,'Inventário+Enviado+pela+Amazon+'!$C$1:$F$510,4,0),0)</f>
        <v>0</v>
      </c>
      <c r="U63" s="34"/>
      <c r="V63" s="35">
        <f>I63+F63+S63+T63+U63</f>
        <v>0</v>
      </c>
      <c r="W63" s="13"/>
      <c r="X63" s="13"/>
      <c r="Y63" s="13"/>
      <c r="Z63" s="13"/>
      <c r="AA63" s="13"/>
      <c r="AB63" s="13"/>
      <c r="AC63" s="13" t="str">
        <f t="shared" si="3"/>
        <v/>
      </c>
      <c r="AD63" s="13"/>
      <c r="AE63" s="13"/>
      <c r="AF63" s="13"/>
      <c r="AG63" s="14"/>
      <c r="AH63" s="170"/>
      <c r="AI63" s="170"/>
      <c r="AJ63" s="14">
        <f t="shared" si="4"/>
        <v>0</v>
      </c>
      <c r="AK63" s="14">
        <f t="shared" si="5"/>
        <v>0</v>
      </c>
      <c r="AL63" s="14">
        <f t="shared" si="16"/>
        <v>0</v>
      </c>
      <c r="AM63" s="14"/>
      <c r="AN63" s="14"/>
      <c r="AO63" s="13"/>
      <c r="AP63" s="13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</row>
    <row r="64" spans="1:62" ht="19.5" customHeight="1">
      <c r="A64" s="37" t="s">
        <v>225</v>
      </c>
      <c r="B64" s="44"/>
      <c r="C64" s="44" t="s">
        <v>120</v>
      </c>
      <c r="D64" s="44"/>
      <c r="E64" s="38">
        <f t="shared" si="12"/>
        <v>-4</v>
      </c>
      <c r="F64" s="39">
        <v>-4</v>
      </c>
      <c r="G64" s="13">
        <v>0</v>
      </c>
      <c r="H64" s="25">
        <v>40</v>
      </c>
      <c r="I64" s="26">
        <f t="shared" si="13"/>
        <v>0</v>
      </c>
      <c r="J64" s="45" t="s">
        <v>226</v>
      </c>
      <c r="K64" s="28" t="s">
        <v>227</v>
      </c>
      <c r="L64" s="40">
        <v>7898722573178</v>
      </c>
      <c r="M64" s="41" t="s">
        <v>228</v>
      </c>
      <c r="N64" s="30" t="str">
        <f>IF(K64="","",VLOOKUP(K64,'Inventário+Enviado+pela+Amazon+'!$C$1:$G$536,5,0))</f>
        <v>CPTRSXLRMWH5-1</v>
      </c>
      <c r="O64" s="31" t="str">
        <f>IF(M64="","",VLOOKUP(M64,'Estoque FULL '!$A:$D,3,0))</f>
        <v>PLYX14302</v>
      </c>
      <c r="P64" s="40"/>
      <c r="Q64" s="40">
        <f>V65*P65</f>
        <v>0</v>
      </c>
      <c r="R64" s="40"/>
      <c r="S64" s="32">
        <f>IFERROR(IF(M64&lt;&gt;"",VLOOKUP(M64,'Estoque FULL '!$A:$D,4,0),0),0)</f>
        <v>0</v>
      </c>
      <c r="T64" s="33">
        <f>IFERROR(VLOOKUP(K64,'Inventário+Enviado+pela+Amazon+'!$C$1:$F$510,4,0),0)</f>
        <v>0</v>
      </c>
      <c r="U64" s="34"/>
      <c r="V64" s="42">
        <f>I64+F64+S64+T64+U64+Q64</f>
        <v>-4</v>
      </c>
      <c r="W64" s="13">
        <f>V64*X64</f>
        <v>-78.2</v>
      </c>
      <c r="X64" s="13">
        <v>19.55</v>
      </c>
      <c r="Y64" s="13">
        <v>2.2999999999999998</v>
      </c>
      <c r="Z64" s="13">
        <f>V64*Y64</f>
        <v>-9.1999999999999993</v>
      </c>
      <c r="AA64" s="13"/>
      <c r="AB64" s="13"/>
      <c r="AC64" s="13" t="str">
        <f t="shared" si="3"/>
        <v/>
      </c>
      <c r="AD64" s="13"/>
      <c r="AE64" s="13">
        <v>22.758330000000001</v>
      </c>
      <c r="AF64" s="13">
        <v>2.5210749999999997</v>
      </c>
      <c r="AG64" s="14"/>
      <c r="AH64" s="170">
        <v>0.30972000000000005</v>
      </c>
      <c r="AI64" s="170">
        <v>1.42316</v>
      </c>
      <c r="AJ64" s="14">
        <f t="shared" si="4"/>
        <v>-91.033320000000003</v>
      </c>
      <c r="AK64" s="14">
        <f t="shared" si="5"/>
        <v>-10.084299999999999</v>
      </c>
      <c r="AL64" s="14">
        <f t="shared" si="16"/>
        <v>0</v>
      </c>
      <c r="AM64" s="153">
        <f>V64*AH64</f>
        <v>-1.2388800000000002</v>
      </c>
      <c r="AN64" s="153">
        <f>V64*AI64</f>
        <v>-5.6926399999999999</v>
      </c>
      <c r="AO64" s="43" t="s">
        <v>39</v>
      </c>
      <c r="AP64" s="13" t="s">
        <v>40</v>
      </c>
      <c r="AQ64" s="20">
        <v>85444200</v>
      </c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</row>
    <row r="65" spans="1:62" ht="19.5" customHeight="1">
      <c r="A65" s="37" t="s">
        <v>229</v>
      </c>
      <c r="B65" s="44"/>
      <c r="C65" s="44" t="s">
        <v>42</v>
      </c>
      <c r="D65" s="44"/>
      <c r="E65" s="38">
        <f t="shared" si="12"/>
        <v>0</v>
      </c>
      <c r="F65" s="39">
        <v>0</v>
      </c>
      <c r="G65" s="13"/>
      <c r="H65" s="25"/>
      <c r="I65" s="26">
        <f t="shared" si="13"/>
        <v>0</v>
      </c>
      <c r="J65" s="27"/>
      <c r="K65" s="28" t="s">
        <v>230</v>
      </c>
      <c r="L65" s="40">
        <v>7898722573178</v>
      </c>
      <c r="M65" s="41" t="s">
        <v>231</v>
      </c>
      <c r="N65" s="30" t="str">
        <f>IF(K65="","",VLOOKUP(K65,'Inventário+Enviado+pela+Amazon+'!$C$1:$G$536,5,0))</f>
        <v>CPTRSXLRMWH5-2</v>
      </c>
      <c r="O65" s="31" t="str">
        <f>IF(M65="","",VLOOKUP(M65,'Estoque FULL '!$A:$D,3,0))</f>
        <v>BKRX92681</v>
      </c>
      <c r="P65" s="40">
        <v>2</v>
      </c>
      <c r="Q65" s="40"/>
      <c r="R65" s="40"/>
      <c r="S65" s="32">
        <f>IFERROR(IF(M65&lt;&gt;"",VLOOKUP(M65,'Estoque FULL '!$A:$D,4,0),0),0)</f>
        <v>0</v>
      </c>
      <c r="T65" s="33">
        <f>IFERROR(VLOOKUP(K65,'Inventário+Enviado+pela+Amazon+'!$C$1:$F$510,4,0),0)</f>
        <v>0</v>
      </c>
      <c r="U65" s="34"/>
      <c r="V65" s="42">
        <f t="shared" ref="V65:V66" si="26">I65+F65+S65+T65+U65</f>
        <v>0</v>
      </c>
      <c r="W65" s="13"/>
      <c r="X65" s="13"/>
      <c r="Y65" s="13"/>
      <c r="Z65" s="13"/>
      <c r="AA65" s="13"/>
      <c r="AB65" s="13"/>
      <c r="AC65" s="13" t="str">
        <f t="shared" si="3"/>
        <v/>
      </c>
      <c r="AD65" s="13"/>
      <c r="AE65" s="13"/>
      <c r="AF65" s="13"/>
      <c r="AG65" s="14"/>
      <c r="AH65" s="170"/>
      <c r="AI65" s="170"/>
      <c r="AJ65" s="14">
        <f t="shared" si="4"/>
        <v>0</v>
      </c>
      <c r="AK65" s="14">
        <f t="shared" si="5"/>
        <v>0</v>
      </c>
      <c r="AL65" s="14">
        <f t="shared" si="16"/>
        <v>0</v>
      </c>
      <c r="AM65" s="14"/>
      <c r="AN65" s="14"/>
      <c r="AO65" s="13"/>
      <c r="AP65" s="13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</row>
    <row r="66" spans="1:62" ht="19.5" customHeight="1">
      <c r="A66" s="37" t="s">
        <v>232</v>
      </c>
      <c r="B66" s="44"/>
      <c r="C66" s="44"/>
      <c r="D66" s="44"/>
      <c r="E66" s="38">
        <f t="shared" si="12"/>
        <v>0</v>
      </c>
      <c r="F66" s="39">
        <v>0</v>
      </c>
      <c r="G66" s="13"/>
      <c r="H66" s="25"/>
      <c r="I66" s="26">
        <f t="shared" si="13"/>
        <v>0</v>
      </c>
      <c r="J66" s="27"/>
      <c r="K66" s="28" t="s">
        <v>233</v>
      </c>
      <c r="L66" s="40">
        <v>7898722575349</v>
      </c>
      <c r="M66" s="41" t="s">
        <v>234</v>
      </c>
      <c r="N66" s="30" t="str">
        <f>IF(K66="","",VLOOKUP(K66,'Inventário+Enviado+pela+Amazon+'!$C$1:$G$536,5,0))</f>
        <v>CPTRSXLRMWH7-5M</v>
      </c>
      <c r="O66" s="31" t="str">
        <f>IF(M66="","",VLOOKUP(M66,'Estoque FULL '!$A:$D,3,0))</f>
        <v>EJNA77097</v>
      </c>
      <c r="P66" s="40"/>
      <c r="Q66" s="40"/>
      <c r="R66" s="40"/>
      <c r="S66" s="32">
        <f>IFERROR(IF(M66&lt;&gt;"",VLOOKUP(M66,'Estoque FULL '!$A:$D,4,0),0),0)</f>
        <v>0</v>
      </c>
      <c r="T66" s="33">
        <f>IFERROR(VLOOKUP(K66,'Inventário+Enviado+pela+Amazon+'!$C$1:$F$510,4,0),0)</f>
        <v>0</v>
      </c>
      <c r="U66" s="34"/>
      <c r="V66" s="42">
        <f t="shared" si="26"/>
        <v>0</v>
      </c>
      <c r="W66" s="13">
        <f t="shared" ref="W66:W67" si="27">V66*X66</f>
        <v>0</v>
      </c>
      <c r="X66" s="13">
        <v>19.55</v>
      </c>
      <c r="Y66" s="13">
        <v>2.2999999999999998</v>
      </c>
      <c r="Z66" s="13">
        <f t="shared" ref="Z66:Z67" si="28">V66*Y66</f>
        <v>0</v>
      </c>
      <c r="AA66" s="13"/>
      <c r="AB66" s="13"/>
      <c r="AC66" s="13" t="str">
        <f t="shared" si="3"/>
        <v/>
      </c>
      <c r="AD66" s="13"/>
      <c r="AE66" s="13">
        <v>28.706666666666667</v>
      </c>
      <c r="AF66" s="13">
        <v>3.4448000000000003</v>
      </c>
      <c r="AG66" s="14"/>
      <c r="AH66" s="170">
        <f>AI66/4.59554784619832</f>
        <v>0</v>
      </c>
      <c r="AI66" s="170">
        <f>AG66*1.78699146157709</f>
        <v>0</v>
      </c>
      <c r="AJ66" s="14">
        <f t="shared" si="4"/>
        <v>0</v>
      </c>
      <c r="AK66" s="14">
        <f t="shared" si="5"/>
        <v>0</v>
      </c>
      <c r="AL66" s="14">
        <f t="shared" ref="AL66:AL97" si="29">IFERROR(V66*AG66,0)</f>
        <v>0</v>
      </c>
      <c r="AM66" s="14"/>
      <c r="AN66" s="14"/>
      <c r="AO66" s="66" t="s">
        <v>84</v>
      </c>
      <c r="AP66" s="13" t="s">
        <v>85</v>
      </c>
      <c r="AQ66" s="20">
        <v>85444200</v>
      </c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</row>
    <row r="67" spans="1:62" ht="19.5" customHeight="1">
      <c r="A67" s="67" t="s">
        <v>235</v>
      </c>
      <c r="B67" s="22" t="s">
        <v>77</v>
      </c>
      <c r="C67" s="22" t="s">
        <v>236</v>
      </c>
      <c r="D67" s="22"/>
      <c r="E67" s="38">
        <f t="shared" si="12"/>
        <v>75</v>
      </c>
      <c r="F67" s="39">
        <v>75</v>
      </c>
      <c r="G67" s="13">
        <v>0</v>
      </c>
      <c r="H67" s="25">
        <v>125</v>
      </c>
      <c r="I67" s="26">
        <f t="shared" si="13"/>
        <v>0</v>
      </c>
      <c r="J67" s="45" t="s">
        <v>237</v>
      </c>
      <c r="K67" s="28" t="s">
        <v>238</v>
      </c>
      <c r="L67" s="40">
        <v>7898722573611</v>
      </c>
      <c r="M67" s="41" t="s">
        <v>239</v>
      </c>
      <c r="N67" s="30" t="str">
        <f>IF(K67="","",VLOOKUP(K67,'Inventário+Enviado+pela+Amazon+'!$C$1:$G$536,5,0))</f>
        <v>LS-PN15-77KZ</v>
      </c>
      <c r="O67" s="31" t="str">
        <f>IF(M67="","",VLOOKUP(M67,'Estoque FULL '!$A:$D,3,0))</f>
        <v>TSJN39383</v>
      </c>
      <c r="P67" s="40"/>
      <c r="Q67" s="40">
        <f>V68*P68</f>
        <v>102</v>
      </c>
      <c r="R67" s="40"/>
      <c r="S67" s="32">
        <f>IFERROR(IF(M67&lt;&gt;"",VLOOKUP(M67,'Estoque FULL '!$A:$D,4,0),0),0)</f>
        <v>82</v>
      </c>
      <c r="T67" s="33">
        <v>0</v>
      </c>
      <c r="U67" s="34"/>
      <c r="V67" s="42">
        <f>I67+F67+S67+T67+U67+Q67</f>
        <v>259</v>
      </c>
      <c r="W67" s="13">
        <f t="shared" si="27"/>
        <v>6205.64</v>
      </c>
      <c r="X67" s="13">
        <v>23.96</v>
      </c>
      <c r="Y67" s="13">
        <v>2.835</v>
      </c>
      <c r="Z67" s="13">
        <f t="shared" si="28"/>
        <v>734.26499999999999</v>
      </c>
      <c r="AA67" s="13"/>
      <c r="AB67" s="13"/>
      <c r="AC67" s="13" t="str">
        <f t="shared" si="3"/>
        <v/>
      </c>
      <c r="AD67" s="13"/>
      <c r="AE67" s="157">
        <v>9.5290999999999997</v>
      </c>
      <c r="AF67" s="157">
        <v>1.1448499999999999</v>
      </c>
      <c r="AG67" s="157">
        <v>0.36174999999999996</v>
      </c>
      <c r="AH67" s="170">
        <f>AI67/4.59554784619832</f>
        <v>0.1406674857623961</v>
      </c>
      <c r="AI67" s="170">
        <f>AG67*1.78699146157709</f>
        <v>0.64644416122551229</v>
      </c>
      <c r="AJ67" s="14">
        <f t="shared" si="4"/>
        <v>2468.0369000000001</v>
      </c>
      <c r="AK67" s="14">
        <f t="shared" si="5"/>
        <v>296.51614999999998</v>
      </c>
      <c r="AL67" s="14">
        <f t="shared" si="29"/>
        <v>93.693249999999992</v>
      </c>
      <c r="AM67" s="153">
        <f>V67*AH67</f>
        <v>36.432878812460586</v>
      </c>
      <c r="AN67" s="153">
        <f>V67*AI67</f>
        <v>167.42903775740768</v>
      </c>
      <c r="AO67" s="159" t="s">
        <v>3142</v>
      </c>
      <c r="AP67" s="160" t="s">
        <v>3146</v>
      </c>
      <c r="AQ67" s="20">
        <v>85444200</v>
      </c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</row>
    <row r="68" spans="1:62" ht="19.5" customHeight="1">
      <c r="A68" s="60" t="s">
        <v>240</v>
      </c>
      <c r="B68" s="44"/>
      <c r="C68" s="44" t="s">
        <v>42</v>
      </c>
      <c r="D68" s="44"/>
      <c r="E68" s="38">
        <f t="shared" si="12"/>
        <v>0</v>
      </c>
      <c r="F68" s="39"/>
      <c r="G68" s="13"/>
      <c r="H68" s="25"/>
      <c r="I68" s="26">
        <f t="shared" si="13"/>
        <v>0</v>
      </c>
      <c r="J68" s="27"/>
      <c r="K68" s="28" t="s">
        <v>241</v>
      </c>
      <c r="L68" s="40">
        <v>7898722573611</v>
      </c>
      <c r="M68" s="41" t="s">
        <v>242</v>
      </c>
      <c r="N68" s="30" t="str">
        <f>IF(K68="","",VLOOKUP(K68,'Inventário+Enviado+pela+Amazon+'!$C$1:$G$536,5,0))</f>
        <v>CPTRSXLRMWH50-2</v>
      </c>
      <c r="O68" s="31" t="str">
        <f>IF(M68="","",VLOOKUP(M68,'Estoque FULL '!$A:$D,3,0))</f>
        <v>ZHFP59062</v>
      </c>
      <c r="P68" s="40">
        <v>2</v>
      </c>
      <c r="Q68" s="40"/>
      <c r="R68" s="40"/>
      <c r="S68" s="32">
        <f>IFERROR(IF(M68&lt;&gt;"",VLOOKUP(M68,'Estoque FULL '!$A:$D,4,0),0),0)</f>
        <v>51</v>
      </c>
      <c r="T68" s="33">
        <v>0</v>
      </c>
      <c r="U68" s="34"/>
      <c r="V68" s="42">
        <f t="shared" ref="V68:V69" si="30">I68+F68+S68+T68+U68</f>
        <v>51</v>
      </c>
      <c r="W68" s="13"/>
      <c r="X68" s="13"/>
      <c r="Y68" s="13"/>
      <c r="Z68" s="13"/>
      <c r="AA68" s="13"/>
      <c r="AB68" s="13"/>
      <c r="AC68" s="13" t="str">
        <f t="shared" si="3"/>
        <v/>
      </c>
      <c r="AD68" s="13"/>
      <c r="AE68" s="13"/>
      <c r="AF68" s="13"/>
      <c r="AG68" s="14"/>
      <c r="AH68" s="170"/>
      <c r="AI68" s="170"/>
      <c r="AJ68" s="14">
        <f t="shared" si="4"/>
        <v>0</v>
      </c>
      <c r="AK68" s="14">
        <f t="shared" si="5"/>
        <v>0</v>
      </c>
      <c r="AL68" s="14">
        <f t="shared" si="29"/>
        <v>0</v>
      </c>
      <c r="AM68" s="14"/>
      <c r="AN68" s="14"/>
      <c r="AO68" s="13"/>
      <c r="AP68" s="13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</row>
    <row r="69" spans="1:62" ht="19.5" customHeight="1">
      <c r="A69" s="57" t="s">
        <v>243</v>
      </c>
      <c r="B69" s="44"/>
      <c r="C69" s="68" t="s">
        <v>162</v>
      </c>
      <c r="D69" s="44"/>
      <c r="E69" s="38">
        <f t="shared" si="12"/>
        <v>418</v>
      </c>
      <c r="F69" s="69">
        <v>418</v>
      </c>
      <c r="G69" s="13"/>
      <c r="H69" s="25"/>
      <c r="I69" s="26">
        <f t="shared" si="13"/>
        <v>0</v>
      </c>
      <c r="J69" s="27"/>
      <c r="K69" s="28" t="s">
        <v>244</v>
      </c>
      <c r="L69" s="40">
        <v>7898722573628</v>
      </c>
      <c r="M69" s="41" t="s">
        <v>245</v>
      </c>
      <c r="N69" s="30" t="str">
        <f>IF(K69="","",VLOOKUP(K69,'Inventário+Enviado+pela+Amazon+'!$C$1:$G$536,5,0))</f>
        <v>UQ-HTGP-6AFC</v>
      </c>
      <c r="O69" s="31" t="str">
        <f>IF(M69="","",VLOOKUP(M69,'Estoque FULL '!$A:$D,3,0))</f>
        <v>VUDY36675</v>
      </c>
      <c r="P69" s="40"/>
      <c r="Q69" s="40"/>
      <c r="R69" s="40"/>
      <c r="S69" s="32">
        <f>IFERROR(IF(M69&lt;&gt;"",VLOOKUP(M69,'Estoque FULL '!$A:$D,4,0),0),0)</f>
        <v>82</v>
      </c>
      <c r="T69" s="33">
        <f>IFERROR(VLOOKUP(K69,'Inventário+Enviado+pela+Amazon+'!$C$1:$F$510,4,0),0)</f>
        <v>0</v>
      </c>
      <c r="U69" s="34"/>
      <c r="V69" s="42">
        <f t="shared" si="30"/>
        <v>500</v>
      </c>
      <c r="W69" s="13">
        <f t="shared" ref="W69:W70" si="31">V69*X69</f>
        <v>11980</v>
      </c>
      <c r="X69" s="13">
        <v>23.96</v>
      </c>
      <c r="Y69" s="13">
        <v>2.835</v>
      </c>
      <c r="Z69" s="13">
        <f t="shared" ref="Z69:Z70" si="32">V69*Y69</f>
        <v>1417.5</v>
      </c>
      <c r="AA69" s="13"/>
      <c r="AB69" s="13"/>
      <c r="AC69" s="13" t="str">
        <f t="shared" si="3"/>
        <v/>
      </c>
      <c r="AD69" s="13"/>
      <c r="AE69" s="157">
        <v>10.528919999999999</v>
      </c>
      <c r="AF69" s="157">
        <v>1.2649600000000001</v>
      </c>
      <c r="AG69" s="157">
        <v>0.39972000000000002</v>
      </c>
      <c r="AH69" s="170">
        <f>AI69/4.59554784619832</f>
        <v>0.15543222504200407</v>
      </c>
      <c r="AI69" s="170">
        <f>AG69*1.78699146157709</f>
        <v>0.71429622702159445</v>
      </c>
      <c r="AJ69" s="14">
        <f t="shared" si="4"/>
        <v>5264.46</v>
      </c>
      <c r="AK69" s="14">
        <f t="shared" si="5"/>
        <v>632.48</v>
      </c>
      <c r="AL69" s="14">
        <f t="shared" si="29"/>
        <v>199.86</v>
      </c>
      <c r="AM69" s="153">
        <f>V69*AH69</f>
        <v>77.716112521002032</v>
      </c>
      <c r="AN69" s="153">
        <f>V69*AI69</f>
        <v>357.1481135107972</v>
      </c>
      <c r="AO69" s="159" t="s">
        <v>3142</v>
      </c>
      <c r="AP69" s="160" t="s">
        <v>3146</v>
      </c>
      <c r="AQ69" s="20">
        <v>85444200</v>
      </c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</row>
    <row r="70" spans="1:62" ht="19.5" customHeight="1">
      <c r="A70" s="57" t="s">
        <v>246</v>
      </c>
      <c r="B70" s="44"/>
      <c r="C70" s="68" t="s">
        <v>162</v>
      </c>
      <c r="D70" s="44"/>
      <c r="E70" s="38">
        <f t="shared" si="12"/>
        <v>144</v>
      </c>
      <c r="F70" s="69">
        <v>144</v>
      </c>
      <c r="G70" s="13"/>
      <c r="H70" s="25"/>
      <c r="I70" s="26">
        <f t="shared" si="13"/>
        <v>0</v>
      </c>
      <c r="J70" s="27"/>
      <c r="K70" s="28" t="s">
        <v>247</v>
      </c>
      <c r="L70" s="40" t="s">
        <v>248</v>
      </c>
      <c r="M70" s="41" t="s">
        <v>249</v>
      </c>
      <c r="N70" s="30" t="str">
        <f>IF(K70="","",VLOOKUP(K70,'Inventário+Enviado+pela+Amazon+'!$C$1:$G$536,5,0))</f>
        <v>5W-UZXV-NF56</v>
      </c>
      <c r="O70" s="31" t="str">
        <f>IF(M70="","",VLOOKUP(M70,'Estoque FULL '!$A:$D,3,0))</f>
        <v>UKMK35842</v>
      </c>
      <c r="P70" s="40"/>
      <c r="Q70" s="40">
        <f>V71*P71</f>
        <v>0</v>
      </c>
      <c r="R70" s="40"/>
      <c r="S70" s="32">
        <f>IFERROR(IF(M70&lt;&gt;"",VLOOKUP(M70,'Estoque FULL '!$A:$D,4,0),0),0)</f>
        <v>41</v>
      </c>
      <c r="T70" s="33">
        <v>0</v>
      </c>
      <c r="U70" s="34"/>
      <c r="V70" s="42">
        <f>I70+F70+S70+T70+U70+Q70</f>
        <v>185</v>
      </c>
      <c r="W70" s="13">
        <f t="shared" si="31"/>
        <v>4432.6000000000004</v>
      </c>
      <c r="X70" s="13">
        <v>23.96</v>
      </c>
      <c r="Y70" s="13">
        <v>2.835</v>
      </c>
      <c r="Z70" s="13">
        <f t="shared" si="32"/>
        <v>524.47500000000002</v>
      </c>
      <c r="AA70" s="13"/>
      <c r="AB70" s="13"/>
      <c r="AC70" s="13" t="str">
        <f t="shared" si="3"/>
        <v/>
      </c>
      <c r="AD70" s="13"/>
      <c r="AE70" s="157">
        <v>11.833239999999998</v>
      </c>
      <c r="AF70" s="157">
        <v>1.4216800000000001</v>
      </c>
      <c r="AG70" s="157">
        <v>0.44924000000000003</v>
      </c>
      <c r="AH70" s="170">
        <f>AI70/4.59554784619832</f>
        <v>0.1746882136942608</v>
      </c>
      <c r="AI70" s="170">
        <f>AG70*1.78699146157709</f>
        <v>0.80278804419889205</v>
      </c>
      <c r="AJ70" s="14">
        <f t="shared" si="4"/>
        <v>2189.1493999999998</v>
      </c>
      <c r="AK70" s="14">
        <f t="shared" si="5"/>
        <v>263.01080000000002</v>
      </c>
      <c r="AL70" s="14">
        <f t="shared" si="29"/>
        <v>83.109400000000008</v>
      </c>
      <c r="AM70" s="153">
        <f>V70*AH70</f>
        <v>32.317319533438244</v>
      </c>
      <c r="AN70" s="153">
        <f>V70*AI70</f>
        <v>148.51578817679504</v>
      </c>
      <c r="AO70" s="159" t="s">
        <v>3142</v>
      </c>
      <c r="AP70" s="160" t="s">
        <v>3146</v>
      </c>
      <c r="AQ70" s="20">
        <v>85444200</v>
      </c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</row>
    <row r="71" spans="1:62" ht="19.5" customHeight="1">
      <c r="A71" s="60" t="s">
        <v>250</v>
      </c>
      <c r="B71" s="44"/>
      <c r="C71" s="44" t="s">
        <v>42</v>
      </c>
      <c r="D71" s="44"/>
      <c r="E71" s="38">
        <f t="shared" si="12"/>
        <v>0</v>
      </c>
      <c r="F71" s="39">
        <v>0</v>
      </c>
      <c r="G71" s="13"/>
      <c r="H71" s="25" t="s">
        <v>42</v>
      </c>
      <c r="I71" s="26"/>
      <c r="J71" s="27"/>
      <c r="K71" s="28" t="s">
        <v>251</v>
      </c>
      <c r="L71" s="40"/>
      <c r="M71" s="41"/>
      <c r="N71" s="30" t="str">
        <f>IF(K71="","",VLOOKUP(K71,'Inventário+Enviado+pela+Amazon+'!$C$1:$G$536,5,0))</f>
        <v>WE-CMSL-AU11</v>
      </c>
      <c r="O71" s="31" t="str">
        <f>IF(M71="","",VLOOKUP(M71,'Estoque FULL '!$A:$D,3,0))</f>
        <v/>
      </c>
      <c r="P71" s="40">
        <v>2</v>
      </c>
      <c r="Q71" s="40"/>
      <c r="R71" s="40"/>
      <c r="S71" s="32">
        <f>IFERROR(IF(M71&lt;&gt;"",VLOOKUP(M71,'Estoque FULL '!$A:$D,4,0),0),0)</f>
        <v>0</v>
      </c>
      <c r="T71" s="33">
        <v>0</v>
      </c>
      <c r="U71" s="34"/>
      <c r="V71" s="35">
        <f>I71+F71+S71+T71+U71</f>
        <v>0</v>
      </c>
      <c r="W71" s="13"/>
      <c r="X71" s="13"/>
      <c r="Y71" s="13"/>
      <c r="Z71" s="13"/>
      <c r="AA71" s="13"/>
      <c r="AB71" s="13"/>
      <c r="AC71" s="13" t="str">
        <f t="shared" si="3"/>
        <v/>
      </c>
      <c r="AD71" s="13"/>
      <c r="AE71" s="13"/>
      <c r="AF71" s="13"/>
      <c r="AG71" s="14"/>
      <c r="AH71" s="170"/>
      <c r="AI71" s="170"/>
      <c r="AJ71" s="14">
        <f t="shared" si="4"/>
        <v>0</v>
      </c>
      <c r="AK71" s="14">
        <f t="shared" si="5"/>
        <v>0</v>
      </c>
      <c r="AL71" s="14">
        <f t="shared" si="29"/>
        <v>0</v>
      </c>
      <c r="AM71" s="14"/>
      <c r="AN71" s="14"/>
      <c r="AO71" s="13"/>
      <c r="AP71" s="13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</row>
    <row r="72" spans="1:62" ht="19.5" customHeight="1">
      <c r="A72" s="57" t="s">
        <v>252</v>
      </c>
      <c r="B72" s="44"/>
      <c r="C72" s="44" t="s">
        <v>109</v>
      </c>
      <c r="D72" s="44"/>
      <c r="E72" s="38">
        <f t="shared" si="12"/>
        <v>66</v>
      </c>
      <c r="F72" s="24">
        <v>66</v>
      </c>
      <c r="G72" s="13">
        <v>0</v>
      </c>
      <c r="H72" s="25">
        <v>100</v>
      </c>
      <c r="I72" s="26">
        <f>G72*H72</f>
        <v>0</v>
      </c>
      <c r="J72" s="27"/>
      <c r="K72" s="28" t="s">
        <v>253</v>
      </c>
      <c r="L72" s="40">
        <v>7898722573642</v>
      </c>
      <c r="M72" s="41" t="s">
        <v>254</v>
      </c>
      <c r="N72" s="30" t="str">
        <f>IF(K72="","",VLOOKUP(K72,'Inventário+Enviado+pela+Amazon+'!$C$1:$G$536,5,0))</f>
        <v>3E-WA8Y-VN2Z</v>
      </c>
      <c r="O72" s="31" t="str">
        <f>IF(M72="","",VLOOKUP(M72,'Estoque FULL '!$A:$D,3,0))</f>
        <v>MWTP58893</v>
      </c>
      <c r="P72" s="40"/>
      <c r="Q72" s="40">
        <f>V73*P73</f>
        <v>0</v>
      </c>
      <c r="R72" s="40"/>
      <c r="S72" s="32">
        <f>IFERROR(IF(M72&lt;&gt;"",VLOOKUP(M72,'Estoque FULL '!$A:$D,4,0),0),0)</f>
        <v>29</v>
      </c>
      <c r="T72" s="33">
        <v>0</v>
      </c>
      <c r="U72" s="34"/>
      <c r="V72" s="42">
        <f>I72+F72+S72+T72+U72+Q72</f>
        <v>95</v>
      </c>
      <c r="W72" s="13">
        <f>V72*X72</f>
        <v>2276.2000000000003</v>
      </c>
      <c r="X72" s="13">
        <v>23.96</v>
      </c>
      <c r="Y72" s="13">
        <v>2.835</v>
      </c>
      <c r="Z72" s="13">
        <f>V72*Y72</f>
        <v>269.32499999999999</v>
      </c>
      <c r="AA72" s="13"/>
      <c r="AB72" s="13"/>
      <c r="AC72" s="13" t="str">
        <f t="shared" si="3"/>
        <v/>
      </c>
      <c r="AD72" s="13"/>
      <c r="AE72" s="157">
        <v>13.1379</v>
      </c>
      <c r="AF72" s="157">
        <v>1.5784</v>
      </c>
      <c r="AG72" s="157">
        <v>0.49875000000000003</v>
      </c>
      <c r="AH72" s="170">
        <f>AI72/4.59554784619832</f>
        <v>0.1939403138189221</v>
      </c>
      <c r="AI72" s="170">
        <f>AG72*1.78699146157709</f>
        <v>0.8912619914615737</v>
      </c>
      <c r="AJ72" s="14">
        <f t="shared" si="4"/>
        <v>1248.1005</v>
      </c>
      <c r="AK72" s="14">
        <f t="shared" si="5"/>
        <v>149.94800000000001</v>
      </c>
      <c r="AL72" s="14">
        <f t="shared" si="29"/>
        <v>47.381250000000001</v>
      </c>
      <c r="AM72" s="153">
        <f>V72*AH72</f>
        <v>18.424329812797598</v>
      </c>
      <c r="AN72" s="153">
        <f>V72*AI72</f>
        <v>84.669889188849496</v>
      </c>
      <c r="AO72" s="159" t="s">
        <v>3142</v>
      </c>
      <c r="AP72" s="160" t="s">
        <v>3146</v>
      </c>
      <c r="AQ72" s="20">
        <v>85444200</v>
      </c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</row>
    <row r="73" spans="1:62" ht="19.5" customHeight="1">
      <c r="A73" s="58" t="s">
        <v>255</v>
      </c>
      <c r="B73" s="22"/>
      <c r="C73" s="22" t="s">
        <v>42</v>
      </c>
      <c r="D73" s="22"/>
      <c r="E73" s="38">
        <f t="shared" si="12"/>
        <v>0</v>
      </c>
      <c r="F73" s="24">
        <v>0</v>
      </c>
      <c r="G73" s="13"/>
      <c r="H73" s="25" t="s">
        <v>42</v>
      </c>
      <c r="I73" s="26"/>
      <c r="J73" s="27"/>
      <c r="K73" s="28" t="s">
        <v>256</v>
      </c>
      <c r="L73" s="40"/>
      <c r="M73" s="41" t="s">
        <v>257</v>
      </c>
      <c r="N73" s="30" t="str">
        <f>IF(K73="","",VLOOKUP(K73,'Inventário+Enviado+pela+Amazon+'!$C$1:$G$536,5,0))</f>
        <v>WJ-4KJT-KYGO</v>
      </c>
      <c r="O73" s="31" t="str">
        <f>IF(M73="","",VLOOKUP(M73,'Estoque FULL '!$A:$D,3,0))</f>
        <v>YXHP52388</v>
      </c>
      <c r="P73" s="40">
        <v>2</v>
      </c>
      <c r="Q73" s="40"/>
      <c r="R73" s="40"/>
      <c r="S73" s="32">
        <f>IFERROR(IF(M73&lt;&gt;"",VLOOKUP(M73,'Estoque FULL '!$A:$D,4,0),0),0)</f>
        <v>0</v>
      </c>
      <c r="T73" s="33">
        <v>0</v>
      </c>
      <c r="U73" s="34"/>
      <c r="V73" s="42">
        <f>I73+F73+S73+T73+U73</f>
        <v>0</v>
      </c>
      <c r="W73" s="13"/>
      <c r="X73" s="13"/>
      <c r="Y73" s="13"/>
      <c r="Z73" s="13"/>
      <c r="AA73" s="13"/>
      <c r="AB73" s="13"/>
      <c r="AC73" s="13" t="str">
        <f t="shared" si="3"/>
        <v/>
      </c>
      <c r="AD73" s="13"/>
      <c r="AE73" s="13"/>
      <c r="AF73" s="13"/>
      <c r="AG73" s="14"/>
      <c r="AH73" s="170"/>
      <c r="AI73" s="170"/>
      <c r="AJ73" s="14">
        <f t="shared" si="4"/>
        <v>0</v>
      </c>
      <c r="AK73" s="14">
        <f t="shared" si="5"/>
        <v>0</v>
      </c>
      <c r="AL73" s="14">
        <f t="shared" si="29"/>
        <v>0</v>
      </c>
      <c r="AM73" s="14"/>
      <c r="AN73" s="14"/>
      <c r="AO73" s="13"/>
      <c r="AP73" s="13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</row>
    <row r="74" spans="1:62" ht="19.5" customHeight="1">
      <c r="A74" s="49" t="s">
        <v>258</v>
      </c>
      <c r="B74" s="22"/>
      <c r="C74" s="22" t="s">
        <v>109</v>
      </c>
      <c r="D74" s="22"/>
      <c r="E74" s="38">
        <f t="shared" si="12"/>
        <v>199</v>
      </c>
      <c r="F74" s="24">
        <v>199</v>
      </c>
      <c r="G74" s="13"/>
      <c r="H74" s="25"/>
      <c r="I74" s="26">
        <f>G74*H74</f>
        <v>0</v>
      </c>
      <c r="J74" s="27"/>
      <c r="K74" s="28" t="s">
        <v>259</v>
      </c>
      <c r="L74" s="40">
        <v>7898722573659</v>
      </c>
      <c r="M74" s="41" t="s">
        <v>260</v>
      </c>
      <c r="N74" s="30" t="str">
        <f>IF(K74="","",VLOOKUP(K74,'Inventário+Enviado+pela+Amazon+'!$C$1:$G$536,5,0))</f>
        <v>TA-M5M8-ENX3</v>
      </c>
      <c r="O74" s="31" t="str">
        <f>IF(M74="","",VLOOKUP(M74,'Estoque FULL '!$A:$D,3,0))</f>
        <v>WORX36623</v>
      </c>
      <c r="P74" s="40"/>
      <c r="Q74" s="40">
        <f>V75*P75</f>
        <v>0</v>
      </c>
      <c r="R74" s="40"/>
      <c r="S74" s="32">
        <f>IFERROR(IF(M74&lt;&gt;"",VLOOKUP(M74,'Estoque FULL '!$A:$D,4,0),0),0)</f>
        <v>28</v>
      </c>
      <c r="T74" s="33">
        <v>0</v>
      </c>
      <c r="U74" s="34"/>
      <c r="V74" s="42">
        <f>I74+F74+S74+T74+U74+Q74</f>
        <v>227</v>
      </c>
      <c r="W74" s="13">
        <f>V74*X74</f>
        <v>6512.63</v>
      </c>
      <c r="X74" s="13">
        <v>28.69</v>
      </c>
      <c r="Y74" s="13">
        <v>3.448</v>
      </c>
      <c r="Z74" s="13">
        <f>V74*Y74</f>
        <v>782.69600000000003</v>
      </c>
      <c r="AA74" s="13"/>
      <c r="AB74" s="13"/>
      <c r="AC74" s="13" t="str">
        <f t="shared" si="3"/>
        <v/>
      </c>
      <c r="AD74" s="13"/>
      <c r="AE74" s="157">
        <v>16.430119999999999</v>
      </c>
      <c r="AF74" s="157">
        <v>1.9739599999999999</v>
      </c>
      <c r="AG74" s="157">
        <v>0.62375999999999998</v>
      </c>
      <c r="AH74" s="170">
        <f>AI74/4.59554784619832</f>
        <v>0.24255079728860318</v>
      </c>
      <c r="AI74" s="170">
        <f>AG74*1.78699146157709</f>
        <v>1.1146537940733257</v>
      </c>
      <c r="AJ74" s="14">
        <f t="shared" si="4"/>
        <v>3729.6372399999996</v>
      </c>
      <c r="AK74" s="14">
        <f t="shared" si="5"/>
        <v>448.08891999999997</v>
      </c>
      <c r="AL74" s="14">
        <f t="shared" si="29"/>
        <v>141.59351999999998</v>
      </c>
      <c r="AM74" s="153">
        <f>V74*AH74</f>
        <v>55.059030984512923</v>
      </c>
      <c r="AN74" s="153">
        <f>V74*AI74</f>
        <v>253.02641125464493</v>
      </c>
      <c r="AO74" s="159" t="s">
        <v>3142</v>
      </c>
      <c r="AP74" s="160" t="s">
        <v>3146</v>
      </c>
      <c r="AQ74" s="20">
        <v>85444200</v>
      </c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</row>
    <row r="75" spans="1:62" ht="20.25" customHeight="1">
      <c r="A75" s="60" t="s">
        <v>261</v>
      </c>
      <c r="B75" s="1"/>
      <c r="C75" s="1" t="s">
        <v>42</v>
      </c>
      <c r="D75" s="1"/>
      <c r="E75" s="38">
        <f t="shared" si="12"/>
        <v>0</v>
      </c>
      <c r="F75" s="24">
        <v>0</v>
      </c>
      <c r="G75" s="1"/>
      <c r="H75" s="70" t="s">
        <v>42</v>
      </c>
      <c r="I75" s="26"/>
      <c r="J75" s="27"/>
      <c r="K75" s="28" t="s">
        <v>262</v>
      </c>
      <c r="L75" s="40">
        <v>7898722573659</v>
      </c>
      <c r="M75" s="41" t="s">
        <v>263</v>
      </c>
      <c r="N75" s="30" t="str">
        <f>IF(K75="","",VLOOKUP(K75,'Inventário+Enviado+pela+Amazon+'!$C$1:$G$536,5,0))</f>
        <v>RM-GIPW-8NU2</v>
      </c>
      <c r="O75" s="31" t="str">
        <f>IF(M75="","",VLOOKUP(M75,'Estoque FULL '!$A:$D,3,0))</f>
        <v>KGZZ58665</v>
      </c>
      <c r="P75" s="40">
        <v>2</v>
      </c>
      <c r="Q75" s="40"/>
      <c r="R75" s="40"/>
      <c r="S75" s="32">
        <f>IFERROR(IF(M75&lt;&gt;"",VLOOKUP(M75,'Estoque FULL '!$A:$D,4,0),0),0)</f>
        <v>0</v>
      </c>
      <c r="T75" s="33">
        <v>0</v>
      </c>
      <c r="U75" s="34"/>
      <c r="V75" s="42">
        <f>I75+F75+S75+T75+U75</f>
        <v>0</v>
      </c>
      <c r="W75" s="13"/>
      <c r="X75" s="13"/>
      <c r="Y75" s="13"/>
      <c r="Z75" s="13"/>
      <c r="AA75" s="13"/>
      <c r="AB75" s="13"/>
      <c r="AC75" s="13" t="str">
        <f t="shared" si="3"/>
        <v/>
      </c>
      <c r="AD75" s="13"/>
      <c r="AE75" s="13"/>
      <c r="AF75" s="13"/>
      <c r="AG75" s="14"/>
      <c r="AH75" s="170"/>
      <c r="AI75" s="170"/>
      <c r="AJ75" s="14">
        <f t="shared" si="4"/>
        <v>0</v>
      </c>
      <c r="AK75" s="14">
        <f t="shared" si="5"/>
        <v>0</v>
      </c>
      <c r="AL75" s="14">
        <f t="shared" si="29"/>
        <v>0</v>
      </c>
      <c r="AM75" s="14"/>
      <c r="AN75" s="14"/>
      <c r="AO75" s="13"/>
      <c r="AP75" s="13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</row>
    <row r="76" spans="1:62" ht="20.25" customHeight="1">
      <c r="A76" s="57" t="s">
        <v>264</v>
      </c>
      <c r="B76" s="1"/>
      <c r="C76" s="1" t="s">
        <v>109</v>
      </c>
      <c r="D76" s="1"/>
      <c r="E76" s="38">
        <f t="shared" si="12"/>
        <v>134</v>
      </c>
      <c r="F76" s="24">
        <v>134</v>
      </c>
      <c r="G76" s="1">
        <v>0</v>
      </c>
      <c r="H76" s="70">
        <v>44</v>
      </c>
      <c r="I76" s="26">
        <f>G76*H76</f>
        <v>0</v>
      </c>
      <c r="J76" s="45" t="s">
        <v>110</v>
      </c>
      <c r="K76" s="28"/>
      <c r="L76" s="40">
        <v>7898722573666</v>
      </c>
      <c r="M76" s="41" t="s">
        <v>265</v>
      </c>
      <c r="N76" s="30" t="str">
        <f>IF(K76="","",VLOOKUP(K76,'Inventário+Enviado+pela+Amazon+'!$C$1:$G$536,5,0))</f>
        <v/>
      </c>
      <c r="O76" s="31" t="str">
        <f>IF(M76="","",VLOOKUP(M76,'Estoque FULL '!$A:$D,3,0))</f>
        <v>GXEV51750</v>
      </c>
      <c r="P76" s="40"/>
      <c r="Q76" s="40">
        <f>V77*P77</f>
        <v>0</v>
      </c>
      <c r="R76" s="40"/>
      <c r="S76" s="32">
        <f>IFERROR(IF(M76&lt;&gt;"",VLOOKUP(M76,'Estoque FULL '!$A:$D,4,0),0),0)</f>
        <v>0</v>
      </c>
      <c r="T76" s="33">
        <f>IFERROR(VLOOKUP(K76,'Inventário+Enviado+pela+Amazon+'!$C$1:$F$510,4,0),0)</f>
        <v>0</v>
      </c>
      <c r="U76" s="34"/>
      <c r="V76" s="42">
        <f>I76+F76+S76+T76+U76+Q76</f>
        <v>134</v>
      </c>
      <c r="W76" s="13">
        <f>V76*X76</f>
        <v>0</v>
      </c>
      <c r="X76" s="13"/>
      <c r="Y76" s="13"/>
      <c r="Z76" s="13">
        <f>V76*Y76</f>
        <v>0</v>
      </c>
      <c r="AA76" s="13"/>
      <c r="AB76" s="13"/>
      <c r="AC76" s="13" t="str">
        <f t="shared" si="3"/>
        <v/>
      </c>
      <c r="AD76" s="13"/>
      <c r="AE76" s="157">
        <v>20.27685</v>
      </c>
      <c r="AF76" s="157">
        <v>2.4361000000000002</v>
      </c>
      <c r="AG76" s="157">
        <v>0.76980000000000004</v>
      </c>
      <c r="AH76" s="170">
        <f>AI76/4.59554784619832</f>
        <v>0.29933885429134077</v>
      </c>
      <c r="AI76" s="170">
        <f>AG76*1.78699146157709</f>
        <v>1.375626027122044</v>
      </c>
      <c r="AJ76" s="14">
        <f t="shared" si="4"/>
        <v>2717.0978999999998</v>
      </c>
      <c r="AK76" s="14">
        <f t="shared" si="5"/>
        <v>326.43740000000003</v>
      </c>
      <c r="AL76" s="14">
        <f t="shared" si="29"/>
        <v>103.1532</v>
      </c>
      <c r="AM76" s="153">
        <f>V76*AH76</f>
        <v>40.111406475039665</v>
      </c>
      <c r="AN76" s="153">
        <f>V76*AI76</f>
        <v>184.33388763435389</v>
      </c>
      <c r="AO76" s="159" t="s">
        <v>3142</v>
      </c>
      <c r="AP76" s="160" t="s">
        <v>3146</v>
      </c>
      <c r="AQ76" s="20">
        <v>85444200</v>
      </c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</row>
    <row r="77" spans="1:62" ht="20.25" customHeight="1">
      <c r="A77" s="58" t="s">
        <v>266</v>
      </c>
      <c r="B77" s="22"/>
      <c r="C77" s="22" t="s">
        <v>42</v>
      </c>
      <c r="D77" s="22"/>
      <c r="E77" s="38">
        <f t="shared" si="12"/>
        <v>0</v>
      </c>
      <c r="F77" s="24"/>
      <c r="G77" s="13"/>
      <c r="H77" s="25" t="s">
        <v>42</v>
      </c>
      <c r="I77" s="26"/>
      <c r="J77" s="27"/>
      <c r="K77" s="28" t="s">
        <v>267</v>
      </c>
      <c r="L77" s="40">
        <v>7898722573666</v>
      </c>
      <c r="M77" s="41" t="s">
        <v>3423</v>
      </c>
      <c r="N77" s="30" t="str">
        <f>IF(K77="","",VLOOKUP(K77,'Inventário+Enviado+pela+Amazon+'!$C$1:$G$536,5,0))</f>
        <v>N4-G1TL-8BAU</v>
      </c>
      <c r="O77" s="31" t="e">
        <f>IF(M77="","",VLOOKUP(M77,'Estoque FULL '!$A:$D,3,0))</f>
        <v>#N/A</v>
      </c>
      <c r="P77" s="40">
        <v>2</v>
      </c>
      <c r="Q77" s="40"/>
      <c r="R77" s="40"/>
      <c r="S77" s="32">
        <f>IFERROR(IF(M77&lt;&gt;"",VLOOKUP(M77,'Estoque FULL '!$A:$D,4,0),0),0)</f>
        <v>0</v>
      </c>
      <c r="T77" s="33">
        <v>0</v>
      </c>
      <c r="U77" s="34"/>
      <c r="V77" s="42">
        <f t="shared" ref="V77:V79" si="33">I77+F77+S77+T77+U77</f>
        <v>0</v>
      </c>
      <c r="W77" s="13"/>
      <c r="X77" s="13"/>
      <c r="Y77" s="13"/>
      <c r="Z77" s="13"/>
      <c r="AA77" s="13"/>
      <c r="AB77" s="13"/>
      <c r="AC77" s="13" t="str">
        <f t="shared" si="3"/>
        <v/>
      </c>
      <c r="AD77" s="13"/>
      <c r="AE77" s="13"/>
      <c r="AF77" s="13"/>
      <c r="AG77" s="14"/>
      <c r="AH77" s="170"/>
      <c r="AI77" s="170"/>
      <c r="AJ77" s="14">
        <f t="shared" si="4"/>
        <v>0</v>
      </c>
      <c r="AK77" s="14">
        <f t="shared" si="5"/>
        <v>0</v>
      </c>
      <c r="AL77" s="14">
        <f t="shared" si="29"/>
        <v>0</v>
      </c>
      <c r="AM77" s="14"/>
      <c r="AN77" s="14"/>
      <c r="AO77" s="13"/>
      <c r="AP77" s="13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</row>
    <row r="78" spans="1:62" ht="20.25" customHeight="1">
      <c r="A78" s="49" t="s">
        <v>268</v>
      </c>
      <c r="B78" s="22"/>
      <c r="C78" s="22" t="s">
        <v>109</v>
      </c>
      <c r="D78" s="22"/>
      <c r="E78" s="38">
        <f t="shared" si="12"/>
        <v>0</v>
      </c>
      <c r="F78" s="24">
        <v>0</v>
      </c>
      <c r="G78" s="13"/>
      <c r="H78" s="25"/>
      <c r="I78" s="26">
        <f t="shared" ref="I78:I80" si="34">G78*H78</f>
        <v>0</v>
      </c>
      <c r="J78" s="27"/>
      <c r="K78" s="28"/>
      <c r="L78" s="40">
        <v>7898722575332</v>
      </c>
      <c r="M78" s="41" t="s">
        <v>269</v>
      </c>
      <c r="N78" s="30" t="str">
        <f>IF(K78="","",VLOOKUP(K78,'Inventário+Enviado+pela+Amazon+'!$C$1:$G$536,5,0))</f>
        <v/>
      </c>
      <c r="O78" s="31" t="str">
        <f>IF(M78="","",VLOOKUP(M78,'Estoque FULL '!$A:$D,3,0))</f>
        <v>FLJN74981</v>
      </c>
      <c r="P78" s="40"/>
      <c r="Q78" s="40"/>
      <c r="R78" s="40"/>
      <c r="S78" s="32">
        <f>IFERROR(IF(M78&lt;&gt;"",VLOOKUP(M78,'Estoque FULL '!$A:$D,4,0),0),0)</f>
        <v>0</v>
      </c>
      <c r="T78" s="33">
        <f>IFERROR(VLOOKUP(K78,'Inventário+Enviado+pela+Amazon+'!$C$1:$F$510,4,0),0)</f>
        <v>0</v>
      </c>
      <c r="U78" s="34"/>
      <c r="V78" s="42">
        <f t="shared" si="33"/>
        <v>0</v>
      </c>
      <c r="W78" s="13">
        <f>V78*X78</f>
        <v>0</v>
      </c>
      <c r="X78" s="13">
        <v>11.137</v>
      </c>
      <c r="Y78" s="13">
        <v>1.3371999999999999</v>
      </c>
      <c r="Z78" s="13">
        <f>V78*Y78</f>
        <v>0</v>
      </c>
      <c r="AA78" s="13"/>
      <c r="AB78" s="13"/>
      <c r="AC78" s="13" t="str">
        <f t="shared" si="3"/>
        <v/>
      </c>
      <c r="AD78" s="13"/>
      <c r="AE78" s="13">
        <v>28.706800000000001</v>
      </c>
      <c r="AF78" s="13">
        <v>3.4448000000000003</v>
      </c>
      <c r="AG78" s="14"/>
      <c r="AH78" s="170">
        <f>AI78/4.59554784619832</f>
        <v>0</v>
      </c>
      <c r="AI78" s="170">
        <f>AG78*1.78699146157709</f>
        <v>0</v>
      </c>
      <c r="AJ78" s="14">
        <f t="shared" si="4"/>
        <v>0</v>
      </c>
      <c r="AK78" s="14">
        <f t="shared" si="5"/>
        <v>0</v>
      </c>
      <c r="AL78" s="14">
        <f t="shared" si="29"/>
        <v>0</v>
      </c>
      <c r="AM78" s="153">
        <f>V78*AH78</f>
        <v>0</v>
      </c>
      <c r="AN78" s="153">
        <f>V78*AI78</f>
        <v>0</v>
      </c>
      <c r="AO78" s="159" t="s">
        <v>3142</v>
      </c>
      <c r="AP78" s="160" t="s">
        <v>3146</v>
      </c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</row>
    <row r="79" spans="1:62" ht="20.25" customHeight="1">
      <c r="A79" s="61" t="s">
        <v>270</v>
      </c>
      <c r="B79" s="71"/>
      <c r="C79" s="71"/>
      <c r="D79" s="71"/>
      <c r="E79" s="38">
        <f t="shared" si="12"/>
        <v>0</v>
      </c>
      <c r="F79" s="24">
        <v>0</v>
      </c>
      <c r="G79" s="63"/>
      <c r="H79" s="25"/>
      <c r="I79" s="26">
        <f t="shared" si="34"/>
        <v>0</v>
      </c>
      <c r="J79" s="27"/>
      <c r="K79" s="28"/>
      <c r="L79" s="29"/>
      <c r="M79" s="30"/>
      <c r="N79" s="30" t="str">
        <f>IF(K79="","",VLOOKUP(K79,'Inventário+Enviado+pela+Amazon+'!$C$1:$G$536,5,0))</f>
        <v/>
      </c>
      <c r="O79" s="31" t="str">
        <f>IF(M79="","",VLOOKUP(M79,'Estoque FULL '!$A:$D,3,0))</f>
        <v/>
      </c>
      <c r="P79" s="31"/>
      <c r="Q79" s="31"/>
      <c r="R79" s="31"/>
      <c r="S79" s="32">
        <f>IFERROR(IF(M79&lt;&gt;"",VLOOKUP(M79,'Estoque FULL '!$A:$D,4,0),0),0)</f>
        <v>0</v>
      </c>
      <c r="T79" s="33">
        <f>IFERROR(VLOOKUP(K79,'Inventário+Enviado+pela+Amazon+'!$C$1:$F$510,4,0),0)</f>
        <v>0</v>
      </c>
      <c r="U79" s="34"/>
      <c r="V79" s="35">
        <f t="shared" si="33"/>
        <v>0</v>
      </c>
      <c r="W79" s="13"/>
      <c r="X79" s="13"/>
      <c r="Y79" s="13"/>
      <c r="Z79" s="13"/>
      <c r="AA79" s="13"/>
      <c r="AB79" s="13"/>
      <c r="AC79" s="13" t="str">
        <f t="shared" si="3"/>
        <v/>
      </c>
      <c r="AD79" s="13"/>
      <c r="AE79" s="13"/>
      <c r="AF79" s="13"/>
      <c r="AG79" s="14"/>
      <c r="AH79" s="170"/>
      <c r="AI79" s="170"/>
      <c r="AJ79" s="14">
        <f t="shared" si="4"/>
        <v>0</v>
      </c>
      <c r="AK79" s="14">
        <f t="shared" si="5"/>
        <v>0</v>
      </c>
      <c r="AL79" s="14">
        <f t="shared" si="29"/>
        <v>0</v>
      </c>
      <c r="AM79" s="14"/>
      <c r="AN79" s="14"/>
      <c r="AO79" s="13"/>
      <c r="AP79" s="13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</row>
    <row r="80" spans="1:62" ht="19.5" customHeight="1">
      <c r="A80" s="37" t="s">
        <v>271</v>
      </c>
      <c r="B80" s="37" t="s">
        <v>36</v>
      </c>
      <c r="C80" s="37" t="s">
        <v>272</v>
      </c>
      <c r="D80" s="37"/>
      <c r="E80" s="38">
        <f t="shared" si="12"/>
        <v>0</v>
      </c>
      <c r="F80" s="39">
        <v>0</v>
      </c>
      <c r="G80" s="13"/>
      <c r="H80" s="25"/>
      <c r="I80" s="26">
        <f t="shared" si="34"/>
        <v>0</v>
      </c>
      <c r="J80" s="27"/>
      <c r="K80" s="28" t="s">
        <v>273</v>
      </c>
      <c r="L80" s="40">
        <v>7898722574304</v>
      </c>
      <c r="M80" s="41" t="s">
        <v>274</v>
      </c>
      <c r="N80" s="30" t="str">
        <f>IF(K80="","",VLOOKUP(K80,'Inventário+Enviado+pela+Amazon+'!$C$1:$G$536,5,0))</f>
        <v>CPS-XLRFTRS-05WH</v>
      </c>
      <c r="O80" s="31" t="str">
        <f>IF(M80="","",VLOOKUP(M80,'Estoque FULL '!$A:$D,3,0))</f>
        <v>VXQW60239</v>
      </c>
      <c r="P80" s="40"/>
      <c r="Q80" s="40">
        <f>V81*P81</f>
        <v>0</v>
      </c>
      <c r="R80" s="40"/>
      <c r="S80" s="32">
        <f>IFERROR(IF(M80&lt;&gt;"",VLOOKUP(M80,'Estoque FULL '!$A:$D,4,0),0),0)</f>
        <v>1</v>
      </c>
      <c r="T80" s="33">
        <f>IFERROR(VLOOKUP(K80,'Inventário+Enviado+pela+Amazon+'!$C$1:$F$510,4,0),0)</f>
        <v>0</v>
      </c>
      <c r="U80" s="34"/>
      <c r="V80" s="42">
        <f>I80+F80+S80+T80+U80+Q80</f>
        <v>1</v>
      </c>
      <c r="W80" s="13">
        <f>V80*X80</f>
        <v>11.137</v>
      </c>
      <c r="X80" s="13">
        <v>11.137</v>
      </c>
      <c r="Y80" s="13">
        <v>1.3371999999999999</v>
      </c>
      <c r="Z80" s="13">
        <f>V80*Y80</f>
        <v>1.3371999999999999</v>
      </c>
      <c r="AA80" s="13"/>
      <c r="AB80" s="13"/>
      <c r="AC80" s="13" t="str">
        <f t="shared" si="3"/>
        <v/>
      </c>
      <c r="AD80" s="13"/>
      <c r="AE80" s="145">
        <v>10.381666666666668</v>
      </c>
      <c r="AF80" s="145">
        <v>1.8737777777777775</v>
      </c>
      <c r="AG80" s="153"/>
      <c r="AH80" s="173"/>
      <c r="AI80" s="173"/>
      <c r="AJ80" s="14">
        <f t="shared" si="4"/>
        <v>10.381666666666668</v>
      </c>
      <c r="AK80" s="14">
        <f t="shared" si="5"/>
        <v>1.8737777777777775</v>
      </c>
      <c r="AL80" s="14">
        <f t="shared" si="29"/>
        <v>0</v>
      </c>
      <c r="AM80" s="153">
        <f>V80*AH80</f>
        <v>0</v>
      </c>
      <c r="AN80" s="153">
        <f>V80*AI80</f>
        <v>0</v>
      </c>
      <c r="AO80" s="146" t="s">
        <v>53</v>
      </c>
      <c r="AP80" s="13" t="s">
        <v>54</v>
      </c>
      <c r="AQ80" s="20">
        <v>85442000</v>
      </c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</row>
    <row r="81" spans="1:62" ht="19.5" customHeight="1">
      <c r="A81" s="37" t="s">
        <v>275</v>
      </c>
      <c r="B81" s="44"/>
      <c r="C81" s="44" t="s">
        <v>42</v>
      </c>
      <c r="D81" s="44"/>
      <c r="E81" s="38"/>
      <c r="F81" s="72">
        <v>0</v>
      </c>
      <c r="G81" s="13"/>
      <c r="H81" s="25" t="s">
        <v>42</v>
      </c>
      <c r="I81" s="26"/>
      <c r="J81" s="73"/>
      <c r="K81" s="28" t="s">
        <v>276</v>
      </c>
      <c r="L81" s="40"/>
      <c r="M81" s="41"/>
      <c r="N81" s="30" t="str">
        <f>IF(K81="","",VLOOKUP(K81,'Inventário+Enviado+pela+Amazon+'!$C$1:$G$536,5,0))</f>
        <v>CPS-XLRFTRS-2UN-05WH</v>
      </c>
      <c r="O81" s="31" t="str">
        <f>IF(M81="","",VLOOKUP(M81,'Estoque FULL '!$A:$D,3,0))</f>
        <v/>
      </c>
      <c r="P81" s="40">
        <v>2</v>
      </c>
      <c r="Q81" s="40"/>
      <c r="R81" s="40"/>
      <c r="S81" s="32">
        <f>IFERROR(IF(M81&lt;&gt;"",VLOOKUP(M81,'Estoque FULL '!$A:$D,4,0),0),0)</f>
        <v>0</v>
      </c>
      <c r="T81" s="33">
        <f>IFERROR(VLOOKUP(K81,'Inventário+Enviado+pela+Amazon+'!$C$1:$F$510,4,0),0)</f>
        <v>0</v>
      </c>
      <c r="U81" s="34"/>
      <c r="V81" s="35">
        <f>I81+F81+S81+T81+U81</f>
        <v>0</v>
      </c>
      <c r="W81" s="13"/>
      <c r="X81" s="13"/>
      <c r="Y81" s="13"/>
      <c r="Z81" s="13"/>
      <c r="AA81" s="13"/>
      <c r="AB81" s="13"/>
      <c r="AC81" s="13" t="str">
        <f t="shared" si="3"/>
        <v/>
      </c>
      <c r="AD81" s="13"/>
      <c r="AE81" s="13"/>
      <c r="AF81" s="13"/>
      <c r="AG81" s="14"/>
      <c r="AH81" s="170"/>
      <c r="AI81" s="170"/>
      <c r="AJ81" s="14">
        <f t="shared" si="4"/>
        <v>0</v>
      </c>
      <c r="AK81" s="14">
        <f t="shared" si="5"/>
        <v>0</v>
      </c>
      <c r="AL81" s="14">
        <f t="shared" si="29"/>
        <v>0</v>
      </c>
      <c r="AM81" s="14"/>
      <c r="AN81" s="14"/>
      <c r="AO81" s="13"/>
      <c r="AP81" s="13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</row>
    <row r="82" spans="1:62" ht="19.5" customHeight="1">
      <c r="A82" s="37" t="s">
        <v>277</v>
      </c>
      <c r="B82" s="44"/>
      <c r="C82" s="44">
        <v>15</v>
      </c>
      <c r="D82" s="44" t="s">
        <v>134</v>
      </c>
      <c r="E82" s="38">
        <f>F82+I82</f>
        <v>0</v>
      </c>
      <c r="F82" s="51">
        <v>0</v>
      </c>
      <c r="G82" s="13"/>
      <c r="H82" s="25"/>
      <c r="I82" s="26">
        <f>G82*H82</f>
        <v>0</v>
      </c>
      <c r="J82" s="45" t="s">
        <v>278</v>
      </c>
      <c r="K82" s="28" t="s">
        <v>279</v>
      </c>
      <c r="L82" s="40">
        <v>7898722574328</v>
      </c>
      <c r="M82" s="41" t="s">
        <v>280</v>
      </c>
      <c r="N82" s="30" t="str">
        <f>IF(K82="","",VLOOKUP(K82,'Inventário+Enviado+pela+Amazon+'!$C$1:$G$536,5,0))</f>
        <v>CPS-XLRFTRS-1WH</v>
      </c>
      <c r="O82" s="31" t="str">
        <f>IF(M82="","",VLOOKUP(M82,'Estoque FULL '!$A:$D,3,0))</f>
        <v>WOCR70483</v>
      </c>
      <c r="P82" s="40"/>
      <c r="Q82" s="40">
        <f>V83*P83</f>
        <v>0</v>
      </c>
      <c r="R82" s="40"/>
      <c r="S82" s="32">
        <f>IFERROR(IF(M82&lt;&gt;"",VLOOKUP(M82,'Estoque FULL '!$A:$D,4,0),0),0)</f>
        <v>2</v>
      </c>
      <c r="T82" s="33">
        <f>IFERROR(VLOOKUP(K82,'Inventário+Enviado+pela+Amazon+'!$C$1:$F$510,4,0),0)</f>
        <v>0</v>
      </c>
      <c r="U82" s="34"/>
      <c r="V82" s="42">
        <f>I82+F82+S82+T82+U82+Q82</f>
        <v>2</v>
      </c>
      <c r="W82" s="13">
        <f>V82*X82</f>
        <v>22.274000000000001</v>
      </c>
      <c r="X82" s="13">
        <v>11.137</v>
      </c>
      <c r="Y82" s="13">
        <v>1.3371999999999999</v>
      </c>
      <c r="Z82" s="13"/>
      <c r="AA82" s="13"/>
      <c r="AB82" s="13"/>
      <c r="AC82" s="13" t="str">
        <f t="shared" si="3"/>
        <v/>
      </c>
      <c r="AD82" s="13"/>
      <c r="AE82" s="13">
        <v>12.3918</v>
      </c>
      <c r="AF82" s="13">
        <v>1.4870000000000001</v>
      </c>
      <c r="AG82" s="14">
        <v>0.46679999999999999</v>
      </c>
      <c r="AH82" s="170">
        <f>AI82/4.59554784619832</f>
        <v>0.18151646815172495</v>
      </c>
      <c r="AI82" s="170">
        <f>AG82*1.78699146157709</f>
        <v>0.83416761426418562</v>
      </c>
      <c r="AJ82" s="14">
        <f t="shared" si="4"/>
        <v>24.7836</v>
      </c>
      <c r="AK82" s="14">
        <f t="shared" si="5"/>
        <v>2.9740000000000002</v>
      </c>
      <c r="AL82" s="14">
        <f t="shared" si="29"/>
        <v>0.93359999999999999</v>
      </c>
      <c r="AM82" s="153">
        <f>V82*AH82</f>
        <v>0.3630329363034499</v>
      </c>
      <c r="AN82" s="153">
        <f>V82*AI82</f>
        <v>1.6683352285283712</v>
      </c>
      <c r="AO82" s="66" t="s">
        <v>84</v>
      </c>
      <c r="AP82" s="13" t="s">
        <v>85</v>
      </c>
      <c r="AQ82" s="20">
        <v>85444200</v>
      </c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</row>
    <row r="83" spans="1:62" ht="19.5" customHeight="1">
      <c r="A83" s="37" t="s">
        <v>281</v>
      </c>
      <c r="B83" s="44"/>
      <c r="C83" s="44" t="s">
        <v>42</v>
      </c>
      <c r="D83" s="44"/>
      <c r="E83" s="38"/>
      <c r="F83" s="24">
        <v>0</v>
      </c>
      <c r="G83" s="13"/>
      <c r="H83" s="25" t="s">
        <v>42</v>
      </c>
      <c r="I83" s="26"/>
      <c r="J83" s="27"/>
      <c r="K83" s="28" t="s">
        <v>282</v>
      </c>
      <c r="L83" s="40">
        <v>7898722574328</v>
      </c>
      <c r="M83" s="41" t="s">
        <v>283</v>
      </c>
      <c r="N83" s="30" t="str">
        <f>IF(K83="","",VLOOKUP(K83,'Inventário+Enviado+pela+Amazon+'!$C$1:$G$536,5,0))</f>
        <v>CPS-XLRFTRS-2UN-1WH</v>
      </c>
      <c r="O83" s="31" t="str">
        <f>IF(M83="","",VLOOKUP(M83,'Estoque FULL '!$A:$D,3,0))</f>
        <v>QXCQ72618</v>
      </c>
      <c r="P83" s="40">
        <v>2</v>
      </c>
      <c r="Q83" s="40"/>
      <c r="R83" s="40"/>
      <c r="S83" s="32">
        <f>IFERROR(IF(M83&lt;&gt;"",VLOOKUP(M83,'Estoque FULL '!$A:$D,4,0),0),0)</f>
        <v>0</v>
      </c>
      <c r="T83" s="33">
        <f>IFERROR(VLOOKUP(K83,'Inventário+Enviado+pela+Amazon+'!$C$1:$F$510,4,0),0)</f>
        <v>0</v>
      </c>
      <c r="U83" s="34"/>
      <c r="V83" s="42">
        <f>I83+F83+S83+T83+U83</f>
        <v>0</v>
      </c>
      <c r="W83" s="13"/>
      <c r="X83" s="13"/>
      <c r="Y83" s="13"/>
      <c r="Z83" s="13"/>
      <c r="AA83" s="13"/>
      <c r="AB83" s="13"/>
      <c r="AC83" s="13" t="str">
        <f t="shared" si="3"/>
        <v/>
      </c>
      <c r="AD83" s="13"/>
      <c r="AE83" s="13"/>
      <c r="AF83" s="13"/>
      <c r="AG83" s="14"/>
      <c r="AH83" s="170"/>
      <c r="AI83" s="170"/>
      <c r="AJ83" s="14">
        <f t="shared" si="4"/>
        <v>0</v>
      </c>
      <c r="AK83" s="14">
        <f t="shared" si="5"/>
        <v>0</v>
      </c>
      <c r="AL83" s="14">
        <f t="shared" si="29"/>
        <v>0</v>
      </c>
      <c r="AM83" s="14"/>
      <c r="AN83" s="14"/>
      <c r="AO83" s="13"/>
      <c r="AP83" s="13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</row>
    <row r="84" spans="1:62" ht="19.5" customHeight="1">
      <c r="A84" s="37" t="s">
        <v>284</v>
      </c>
      <c r="B84" s="44"/>
      <c r="C84" s="44" t="s">
        <v>63</v>
      </c>
      <c r="D84" s="44"/>
      <c r="E84" s="38">
        <f>F84+I84</f>
        <v>0</v>
      </c>
      <c r="F84" s="24">
        <v>0</v>
      </c>
      <c r="G84" s="13">
        <v>0</v>
      </c>
      <c r="H84" s="25">
        <v>65</v>
      </c>
      <c r="I84" s="26">
        <f>G84*H84</f>
        <v>0</v>
      </c>
      <c r="J84" s="45" t="s">
        <v>285</v>
      </c>
      <c r="K84" s="28" t="s">
        <v>286</v>
      </c>
      <c r="L84" s="40">
        <v>7898722573147</v>
      </c>
      <c r="M84" s="41" t="s">
        <v>212</v>
      </c>
      <c r="N84" s="30" t="str">
        <f>IF(K84="","",VLOOKUP(K84,'Inventário+Enviado+pela+Amazon+'!$C$1:$G$536,5,0))</f>
        <v>CPS-XLRFTRS-15WH</v>
      </c>
      <c r="O84" s="31" t="str">
        <f>IF(M84="","",VLOOKUP(M84,'Estoque FULL '!$A:$D,3,0))</f>
        <v>QORL13797</v>
      </c>
      <c r="P84" s="40"/>
      <c r="Q84" s="40">
        <f>V85*P85</f>
        <v>9</v>
      </c>
      <c r="R84" s="40"/>
      <c r="S84" s="32">
        <f>IFERROR(IF(M84&lt;&gt;"",VLOOKUP(M84,'Estoque FULL '!$A:$D,4,0),0),0)</f>
        <v>71</v>
      </c>
      <c r="T84" s="33">
        <f>IFERROR(VLOOKUP(K84,'Inventário+Enviado+pela+Amazon+'!$C$1:$F$510,4,0),0)</f>
        <v>0</v>
      </c>
      <c r="U84" s="34"/>
      <c r="V84" s="42">
        <f>I84+F84+S84+T84+U84+Q84</f>
        <v>80</v>
      </c>
      <c r="W84" s="13">
        <f>V84*X84</f>
        <v>890.96</v>
      </c>
      <c r="X84" s="13">
        <v>11.137</v>
      </c>
      <c r="Y84" s="13">
        <v>1.3371999999999999</v>
      </c>
      <c r="Z84" s="13">
        <f>V84*Y84</f>
        <v>106.976</v>
      </c>
      <c r="AA84" s="13"/>
      <c r="AB84" s="13"/>
      <c r="AC84" s="13" t="str">
        <f t="shared" si="3"/>
        <v/>
      </c>
      <c r="AD84" s="13"/>
      <c r="AE84" s="145">
        <v>13.298999999999999</v>
      </c>
      <c r="AF84" s="145">
        <v>2.4003333333333337</v>
      </c>
      <c r="AG84" s="153"/>
      <c r="AH84" s="170">
        <f>AI84/4.59554784619832</f>
        <v>0</v>
      </c>
      <c r="AI84" s="170">
        <f>AG84*1.78699146157709</f>
        <v>0</v>
      </c>
      <c r="AJ84" s="14">
        <f t="shared" si="4"/>
        <v>1063.92</v>
      </c>
      <c r="AK84" s="14">
        <f t="shared" si="5"/>
        <v>192.0266666666667</v>
      </c>
      <c r="AL84" s="14">
        <f t="shared" si="29"/>
        <v>0</v>
      </c>
      <c r="AM84" s="153">
        <f>V84*AH84</f>
        <v>0</v>
      </c>
      <c r="AN84" s="153">
        <f>V84*AI84</f>
        <v>0</v>
      </c>
      <c r="AO84" s="146" t="s">
        <v>53</v>
      </c>
      <c r="AP84" s="13" t="s">
        <v>54</v>
      </c>
      <c r="AQ84" s="20">
        <v>85442000</v>
      </c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</row>
    <row r="85" spans="1:62" ht="19.5" customHeight="1">
      <c r="A85" s="37" t="s">
        <v>287</v>
      </c>
      <c r="B85" s="44"/>
      <c r="C85" s="44" t="s">
        <v>42</v>
      </c>
      <c r="D85" s="44"/>
      <c r="E85" s="38"/>
      <c r="F85" s="24">
        <v>0</v>
      </c>
      <c r="G85" s="13"/>
      <c r="H85" s="25" t="s">
        <v>42</v>
      </c>
      <c r="I85" s="26"/>
      <c r="J85" s="27"/>
      <c r="K85" s="28"/>
      <c r="L85" s="40">
        <v>7898722573574</v>
      </c>
      <c r="M85" s="41" t="s">
        <v>288</v>
      </c>
      <c r="N85" s="30" t="str">
        <f>IF(K85="","",VLOOKUP(K85,'Inventário+Enviado+pela+Amazon+'!$C$1:$G$536,5,0))</f>
        <v/>
      </c>
      <c r="O85" s="31" t="str">
        <f>IF(M85="","",VLOOKUP(M85,'Estoque FULL '!$A:$D,3,0))</f>
        <v>WUJF38099</v>
      </c>
      <c r="P85" s="40">
        <v>1</v>
      </c>
      <c r="Q85" s="40"/>
      <c r="R85" s="40"/>
      <c r="S85" s="32">
        <f>IFERROR(IF(M85&lt;&gt;"",VLOOKUP(M85,'Estoque FULL '!$A:$D,4,0),0),0)</f>
        <v>9</v>
      </c>
      <c r="T85" s="33">
        <f>IFERROR(VLOOKUP(K85,'Inventário+Enviado+pela+Amazon+'!$C$1:$F$510,4,0),0)</f>
        <v>0</v>
      </c>
      <c r="U85" s="34"/>
      <c r="V85" s="42">
        <f t="shared" ref="V85:V86" si="35">I85+F85+S85+T85+U85</f>
        <v>9</v>
      </c>
      <c r="W85" s="13"/>
      <c r="X85" s="13"/>
      <c r="Y85" s="13"/>
      <c r="Z85" s="13"/>
      <c r="AA85" s="13"/>
      <c r="AB85" s="13"/>
      <c r="AC85" s="13" t="str">
        <f t="shared" si="3"/>
        <v/>
      </c>
      <c r="AD85" s="13"/>
      <c r="AE85" s="13"/>
      <c r="AF85" s="13"/>
      <c r="AG85" s="14"/>
      <c r="AH85" s="170"/>
      <c r="AI85" s="170"/>
      <c r="AJ85" s="14">
        <f t="shared" si="4"/>
        <v>0</v>
      </c>
      <c r="AK85" s="14">
        <f t="shared" si="5"/>
        <v>0</v>
      </c>
      <c r="AL85" s="14">
        <f t="shared" si="29"/>
        <v>0</v>
      </c>
      <c r="AM85" s="14"/>
      <c r="AN85" s="14"/>
      <c r="AO85" s="13"/>
      <c r="AP85" s="13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</row>
    <row r="86" spans="1:62" ht="19.5" customHeight="1">
      <c r="A86" s="37" t="s">
        <v>289</v>
      </c>
      <c r="B86" s="44"/>
      <c r="C86" s="44"/>
      <c r="D86" s="44"/>
      <c r="E86" s="38">
        <f t="shared" ref="E86:E87" si="36">F86+I86</f>
        <v>0</v>
      </c>
      <c r="F86" s="39">
        <v>0</v>
      </c>
      <c r="G86" s="13"/>
      <c r="H86" s="25"/>
      <c r="I86" s="26">
        <f t="shared" ref="I86:I87" si="37">G86*H86</f>
        <v>0</v>
      </c>
      <c r="J86" s="27"/>
      <c r="K86" s="28" t="s">
        <v>290</v>
      </c>
      <c r="L86" s="40">
        <v>7898722574335</v>
      </c>
      <c r="M86" s="41" t="s">
        <v>291</v>
      </c>
      <c r="N86" s="30" t="str">
        <f>IF(K86="","",VLOOKUP(K86,'Inventário+Enviado+pela+Amazon+'!$C$1:$G$536,5,0))</f>
        <v>CPS-XLRFTRS-2WH</v>
      </c>
      <c r="O86" s="31" t="str">
        <f>IF(M86="","",VLOOKUP(M86,'Estoque FULL '!$A:$D,3,0))</f>
        <v>SHIU66214</v>
      </c>
      <c r="P86" s="40"/>
      <c r="Q86" s="40"/>
      <c r="R86" s="40"/>
      <c r="S86" s="32">
        <f>IFERROR(IF(M86&lt;&gt;"",VLOOKUP(M86,'Estoque FULL '!$A:$D,4,0),0),0)</f>
        <v>0</v>
      </c>
      <c r="T86" s="33">
        <f>IFERROR(VLOOKUP(K86,'Inventário+Enviado+pela+Amazon+'!$C$1:$F$510,4,0),0)</f>
        <v>0</v>
      </c>
      <c r="U86" s="34"/>
      <c r="V86" s="42">
        <f t="shared" si="35"/>
        <v>0</v>
      </c>
      <c r="W86" s="13">
        <f t="shared" ref="W86:W87" si="38">V86*X86</f>
        <v>0</v>
      </c>
      <c r="X86" s="13">
        <v>15.95</v>
      </c>
      <c r="Y86" s="13">
        <v>1.915</v>
      </c>
      <c r="Z86" s="13">
        <f t="shared" ref="Z86:Z87" si="39">V86*Y86</f>
        <v>0</v>
      </c>
      <c r="AA86" s="13"/>
      <c r="AB86" s="13"/>
      <c r="AC86" s="13" t="str">
        <f t="shared" si="3"/>
        <v/>
      </c>
      <c r="AD86" s="13"/>
      <c r="AE86" s="13">
        <v>15.423066666666667</v>
      </c>
      <c r="AF86" s="13">
        <v>1.8508</v>
      </c>
      <c r="AG86" s="14"/>
      <c r="AH86" s="170">
        <f>AI86/4.59554784619832</f>
        <v>0</v>
      </c>
      <c r="AI86" s="170">
        <f>AG86*1.78699146157709</f>
        <v>0</v>
      </c>
      <c r="AJ86" s="14">
        <f t="shared" si="4"/>
        <v>0</v>
      </c>
      <c r="AK86" s="14">
        <f t="shared" si="5"/>
        <v>0</v>
      </c>
      <c r="AL86" s="14">
        <f t="shared" si="29"/>
        <v>0</v>
      </c>
      <c r="AM86" s="153">
        <f>V86*AH86</f>
        <v>0</v>
      </c>
      <c r="AN86" s="153">
        <f>V86*AI86</f>
        <v>0</v>
      </c>
      <c r="AO86" s="66" t="s">
        <v>84</v>
      </c>
      <c r="AP86" s="13" t="s">
        <v>85</v>
      </c>
      <c r="AQ86" s="20">
        <v>85444200</v>
      </c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</row>
    <row r="87" spans="1:62" ht="19.5" customHeight="1">
      <c r="A87" s="37" t="s">
        <v>292</v>
      </c>
      <c r="B87" s="44"/>
      <c r="C87" s="44"/>
      <c r="D87" s="44"/>
      <c r="E87" s="38">
        <f t="shared" si="36"/>
        <v>0</v>
      </c>
      <c r="F87" s="24">
        <v>0</v>
      </c>
      <c r="G87" s="13"/>
      <c r="H87" s="25"/>
      <c r="I87" s="26">
        <f t="shared" si="37"/>
        <v>0</v>
      </c>
      <c r="J87" s="45" t="s">
        <v>293</v>
      </c>
      <c r="K87" s="28" t="s">
        <v>294</v>
      </c>
      <c r="L87" s="40">
        <v>7898722574342</v>
      </c>
      <c r="M87" s="41" t="s">
        <v>295</v>
      </c>
      <c r="N87" s="30" t="str">
        <f>IF(K87="","",VLOOKUP(K87,'Inventário+Enviado+pela+Amazon+'!$C$1:$G$536,5,0))</f>
        <v>CPS-XLRFTRS-3WH</v>
      </c>
      <c r="O87" s="31" t="str">
        <f>IF(M87="","",VLOOKUP(M87,'Estoque FULL '!$A:$D,3,0))</f>
        <v>EPDC59879</v>
      </c>
      <c r="P87" s="40"/>
      <c r="Q87" s="40">
        <f>V88*P88</f>
        <v>0</v>
      </c>
      <c r="R87" s="40"/>
      <c r="S87" s="32">
        <f>IFERROR(IF(M87&lt;&gt;"",VLOOKUP(M87,'Estoque FULL '!$A:$D,4,0),0),0)</f>
        <v>0</v>
      </c>
      <c r="T87" s="33">
        <f>IFERROR(VLOOKUP(K87,'Inventário+Enviado+pela+Amazon+'!$C$1:$F$510,4,0),0)</f>
        <v>0</v>
      </c>
      <c r="U87" s="34"/>
      <c r="V87" s="42">
        <f>I87+F87+S87+T87+U87+Q87</f>
        <v>0</v>
      </c>
      <c r="W87" s="13">
        <f t="shared" si="38"/>
        <v>0</v>
      </c>
      <c r="X87" s="13">
        <v>15.89</v>
      </c>
      <c r="Y87" s="13">
        <v>1.9039999999999999</v>
      </c>
      <c r="Z87" s="13">
        <f t="shared" si="39"/>
        <v>0</v>
      </c>
      <c r="AA87" s="13"/>
      <c r="AB87" s="13"/>
      <c r="AC87" s="13" t="str">
        <f t="shared" si="3"/>
        <v/>
      </c>
      <c r="AD87" s="13"/>
      <c r="AE87" s="13">
        <v>18.464279999999999</v>
      </c>
      <c r="AF87" s="13">
        <v>2.0453999999999999</v>
      </c>
      <c r="AG87" s="14"/>
      <c r="AH87" s="170"/>
      <c r="AI87" s="170"/>
      <c r="AJ87" s="14">
        <f t="shared" si="4"/>
        <v>0</v>
      </c>
      <c r="AK87" s="14">
        <f t="shared" si="5"/>
        <v>0</v>
      </c>
      <c r="AL87" s="14">
        <f t="shared" si="29"/>
        <v>0</v>
      </c>
      <c r="AM87" s="14"/>
      <c r="AN87" s="14"/>
      <c r="AO87" s="66" t="s">
        <v>84</v>
      </c>
      <c r="AP87" s="13" t="s">
        <v>85</v>
      </c>
      <c r="AQ87" s="20">
        <v>85444200</v>
      </c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</row>
    <row r="88" spans="1:62" ht="19.5" customHeight="1">
      <c r="A88" s="37" t="s">
        <v>296</v>
      </c>
      <c r="B88" s="44"/>
      <c r="C88" s="44" t="s">
        <v>42</v>
      </c>
      <c r="D88" s="44"/>
      <c r="E88" s="38"/>
      <c r="F88" s="24">
        <v>0</v>
      </c>
      <c r="G88" s="13"/>
      <c r="H88" s="25" t="s">
        <v>42</v>
      </c>
      <c r="I88" s="26"/>
      <c r="J88" s="27"/>
      <c r="K88" s="28" t="s">
        <v>297</v>
      </c>
      <c r="L88" s="40"/>
      <c r="M88" s="41"/>
      <c r="N88" s="30" t="str">
        <f>IF(K88="","",VLOOKUP(K88,'Inventário+Enviado+pela+Amazon+'!$C$1:$G$536,5,0))</f>
        <v>CPS-XLRFTRS-2UN-3WH</v>
      </c>
      <c r="O88" s="31" t="str">
        <f>IF(M88="","",VLOOKUP(M88,'Estoque FULL '!$A:$D,3,0))</f>
        <v/>
      </c>
      <c r="P88" s="40">
        <v>2</v>
      </c>
      <c r="Q88" s="40"/>
      <c r="R88" s="40"/>
      <c r="S88" s="32">
        <f>IFERROR(IF(M88&lt;&gt;"",VLOOKUP(M88,'Estoque FULL '!$A:$D,4,0),0),0)</f>
        <v>0</v>
      </c>
      <c r="T88" s="33">
        <f>IFERROR(VLOOKUP(K88,'Inventário+Enviado+pela+Amazon+'!$C$1:$F$510,4,0),0)</f>
        <v>0</v>
      </c>
      <c r="U88" s="34"/>
      <c r="V88" s="35">
        <f>I88+F88+S88+T88+U88</f>
        <v>0</v>
      </c>
      <c r="W88" s="13"/>
      <c r="X88" s="13"/>
      <c r="Y88" s="13"/>
      <c r="Z88" s="13"/>
      <c r="AA88" s="13"/>
      <c r="AB88" s="13"/>
      <c r="AC88" s="13" t="str">
        <f t="shared" si="3"/>
        <v/>
      </c>
      <c r="AD88" s="13"/>
      <c r="AE88" s="13"/>
      <c r="AF88" s="13"/>
      <c r="AG88" s="14"/>
      <c r="AH88" s="170"/>
      <c r="AI88" s="170"/>
      <c r="AJ88" s="14">
        <f t="shared" si="4"/>
        <v>0</v>
      </c>
      <c r="AK88" s="14">
        <f t="shared" si="5"/>
        <v>0</v>
      </c>
      <c r="AL88" s="14">
        <f t="shared" si="29"/>
        <v>0</v>
      </c>
      <c r="AM88" s="14"/>
      <c r="AN88" s="14"/>
      <c r="AO88" s="13"/>
      <c r="AP88" s="13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</row>
    <row r="89" spans="1:62" ht="19.5" customHeight="1">
      <c r="A89" s="37" t="s">
        <v>298</v>
      </c>
      <c r="B89" s="44"/>
      <c r="C89" s="44"/>
      <c r="D89" s="44"/>
      <c r="E89" s="38">
        <f>F89+I89</f>
        <v>0</v>
      </c>
      <c r="F89" s="51"/>
      <c r="G89" s="13"/>
      <c r="H89" s="25"/>
      <c r="I89" s="26">
        <f>G89*H89</f>
        <v>0</v>
      </c>
      <c r="J89" s="45" t="s">
        <v>151</v>
      </c>
      <c r="K89" s="28" t="s">
        <v>299</v>
      </c>
      <c r="L89" s="40">
        <v>7898722574359</v>
      </c>
      <c r="M89" s="41" t="s">
        <v>300</v>
      </c>
      <c r="N89" s="30" t="str">
        <f>IF(K89="","",VLOOKUP(K89,'Inventário+Enviado+pela+Amazon+'!$C$1:$G$536,5,0))</f>
        <v>CPS-XLRFTRS-5WH</v>
      </c>
      <c r="O89" s="31" t="str">
        <f>IF(M89="","",VLOOKUP(M89,'Estoque FULL '!$A:$D,3,0))</f>
        <v>RZIZ58341</v>
      </c>
      <c r="P89" s="40"/>
      <c r="Q89" s="40">
        <f>V90*P90</f>
        <v>0</v>
      </c>
      <c r="R89" s="40"/>
      <c r="S89" s="32">
        <f>IFERROR(IF(M89&lt;&gt;"",VLOOKUP(M89,'Estoque FULL '!$A:$D,4,0),0),0)</f>
        <v>37</v>
      </c>
      <c r="T89" s="33">
        <f>IFERROR(VLOOKUP(K89,'Inventário+Enviado+pela+Amazon+'!$C$1:$F$510,4,0),0)</f>
        <v>0</v>
      </c>
      <c r="U89" s="34"/>
      <c r="V89" s="42">
        <f>I89+F89+S89+T89+U89+Q89</f>
        <v>37</v>
      </c>
      <c r="W89" s="13">
        <f>V89*X89</f>
        <v>412.06900000000002</v>
      </c>
      <c r="X89" s="13">
        <v>11.137</v>
      </c>
      <c r="Y89" s="13">
        <v>1.3371999999999999</v>
      </c>
      <c r="Z89" s="13">
        <f>V89*Y89</f>
        <v>49.476399999999998</v>
      </c>
      <c r="AA89" s="13"/>
      <c r="AB89" s="13"/>
      <c r="AC89" s="13" t="str">
        <f t="shared" si="3"/>
        <v/>
      </c>
      <c r="AD89" s="13"/>
      <c r="AE89" s="13">
        <v>23.9818</v>
      </c>
      <c r="AF89" s="13">
        <v>2.8777999999999997</v>
      </c>
      <c r="AG89" s="14"/>
      <c r="AH89" s="170">
        <f>AI89/4.59554784619832</f>
        <v>0</v>
      </c>
      <c r="AI89" s="170">
        <f>AG89*1.78699146157709</f>
        <v>0</v>
      </c>
      <c r="AJ89" s="14">
        <f t="shared" si="4"/>
        <v>887.32659999999998</v>
      </c>
      <c r="AK89" s="14">
        <f t="shared" si="5"/>
        <v>106.47859999999999</v>
      </c>
      <c r="AL89" s="14">
        <f t="shared" si="29"/>
        <v>0</v>
      </c>
      <c r="AM89" s="153">
        <f>V89*AH89</f>
        <v>0</v>
      </c>
      <c r="AN89" s="153">
        <f>V89*AI89</f>
        <v>0</v>
      </c>
      <c r="AO89" s="66" t="s">
        <v>84</v>
      </c>
      <c r="AP89" s="13" t="s">
        <v>85</v>
      </c>
      <c r="AQ89" s="20">
        <v>85444200</v>
      </c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</row>
    <row r="90" spans="1:62" ht="19.5" customHeight="1">
      <c r="A90" s="37" t="s">
        <v>301</v>
      </c>
      <c r="B90" s="44"/>
      <c r="C90" s="44" t="s">
        <v>42</v>
      </c>
      <c r="D90" s="44"/>
      <c r="E90" s="38"/>
      <c r="F90" s="24">
        <v>0</v>
      </c>
      <c r="G90" s="13"/>
      <c r="H90" s="25" t="s">
        <v>42</v>
      </c>
      <c r="I90" s="26"/>
      <c r="J90" s="27"/>
      <c r="K90" s="28" t="s">
        <v>302</v>
      </c>
      <c r="L90" s="29"/>
      <c r="M90" s="30"/>
      <c r="N90" s="30" t="str">
        <f>IF(K90="","",VLOOKUP(K90,'Inventário+Enviado+pela+Amazon+'!$C$1:$G$536,5,0))</f>
        <v>CPS-XLRFTRS-2UN-5MWH</v>
      </c>
      <c r="O90" s="31" t="str">
        <f>IF(M90="","",VLOOKUP(M90,'Estoque FULL '!$A:$D,3,0))</f>
        <v/>
      </c>
      <c r="P90" s="31">
        <v>2</v>
      </c>
      <c r="Q90" s="31"/>
      <c r="R90" s="31"/>
      <c r="S90" s="32">
        <f>IFERROR(IF(M90&lt;&gt;"",VLOOKUP(M90,'Estoque FULL '!$A:$D,4,0),0),0)</f>
        <v>0</v>
      </c>
      <c r="T90" s="33">
        <f>IFERROR(VLOOKUP(K90,'Inventário+Enviado+pela+Amazon+'!$C$1:$F$510,4,0),0)</f>
        <v>0</v>
      </c>
      <c r="U90" s="34"/>
      <c r="V90" s="35">
        <f t="shared" ref="V90:V91" si="40">I90+F90+S90+T90+U90</f>
        <v>0</v>
      </c>
      <c r="W90" s="13"/>
      <c r="X90" s="13"/>
      <c r="Y90" s="13"/>
      <c r="Z90" s="13"/>
      <c r="AA90" s="13"/>
      <c r="AB90" s="13"/>
      <c r="AC90" s="13" t="str">
        <f t="shared" si="3"/>
        <v/>
      </c>
      <c r="AD90" s="13"/>
      <c r="AE90" s="13"/>
      <c r="AF90" s="13"/>
      <c r="AG90" s="14"/>
      <c r="AH90" s="170"/>
      <c r="AI90" s="170"/>
      <c r="AJ90" s="14">
        <f t="shared" si="4"/>
        <v>0</v>
      </c>
      <c r="AK90" s="14">
        <f t="shared" si="5"/>
        <v>0</v>
      </c>
      <c r="AL90" s="14">
        <f t="shared" si="29"/>
        <v>0</v>
      </c>
      <c r="AM90" s="14"/>
      <c r="AN90" s="14"/>
      <c r="AO90" s="13"/>
      <c r="AP90" s="13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</row>
    <row r="91" spans="1:62" ht="19.5" customHeight="1">
      <c r="A91" s="37" t="s">
        <v>303</v>
      </c>
      <c r="B91" s="44"/>
      <c r="C91" s="44"/>
      <c r="D91" s="44"/>
      <c r="E91" s="38">
        <f t="shared" ref="E91:E92" si="41">F91+I91</f>
        <v>0</v>
      </c>
      <c r="F91" s="24">
        <v>0</v>
      </c>
      <c r="G91" s="13"/>
      <c r="H91" s="25"/>
      <c r="I91" s="26">
        <f t="shared" ref="I91:I92" si="42">G91*H91</f>
        <v>0</v>
      </c>
      <c r="J91" s="27"/>
      <c r="K91" s="28"/>
      <c r="L91" s="29"/>
      <c r="M91" s="30"/>
      <c r="N91" s="30" t="str">
        <f>IF(K91="","",VLOOKUP(K91,'Inventário+Enviado+pela+Amazon+'!$C$1:$G$536,5,0))</f>
        <v/>
      </c>
      <c r="O91" s="31" t="str">
        <f>IF(M91="","",VLOOKUP(M91,'Estoque FULL '!$A:$D,3,0))</f>
        <v/>
      </c>
      <c r="P91" s="31"/>
      <c r="Q91" s="31"/>
      <c r="R91" s="31"/>
      <c r="S91" s="32">
        <f>IFERROR(IF(M91&lt;&gt;"",VLOOKUP(M91,'Estoque FULL '!$A:$D,4,0),0),0)</f>
        <v>0</v>
      </c>
      <c r="T91" s="33">
        <f>IFERROR(VLOOKUP(K91,'Inventário+Enviado+pela+Amazon+'!$C$1:$F$510,4,0),0)</f>
        <v>0</v>
      </c>
      <c r="U91" s="34"/>
      <c r="V91" s="35">
        <f t="shared" si="40"/>
        <v>0</v>
      </c>
      <c r="W91" s="13">
        <f t="shared" ref="W91:W92" si="43">V91*X91</f>
        <v>0</v>
      </c>
      <c r="X91" s="13">
        <v>12.3</v>
      </c>
      <c r="Y91" s="13">
        <v>1.4762999999999999</v>
      </c>
      <c r="Z91" s="13">
        <f t="shared" ref="Z91:Z92" si="44">V91*Y91</f>
        <v>0</v>
      </c>
      <c r="AA91" s="13"/>
      <c r="AB91" s="13"/>
      <c r="AC91" s="13" t="str">
        <f t="shared" si="3"/>
        <v/>
      </c>
      <c r="AD91" s="13"/>
      <c r="AE91" s="13"/>
      <c r="AF91" s="13"/>
      <c r="AG91" s="14"/>
      <c r="AH91" s="170"/>
      <c r="AI91" s="170"/>
      <c r="AJ91" s="14">
        <f t="shared" si="4"/>
        <v>0</v>
      </c>
      <c r="AK91" s="14">
        <f t="shared" si="5"/>
        <v>0</v>
      </c>
      <c r="AL91" s="14">
        <f t="shared" si="29"/>
        <v>0</v>
      </c>
      <c r="AM91" s="14"/>
      <c r="AN91" s="14"/>
      <c r="AO91" s="13"/>
      <c r="AP91" s="13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</row>
    <row r="92" spans="1:62" ht="19.5" customHeight="1">
      <c r="A92" s="49" t="s">
        <v>304</v>
      </c>
      <c r="B92" s="22" t="s">
        <v>77</v>
      </c>
      <c r="C92" s="22" t="s">
        <v>63</v>
      </c>
      <c r="D92" s="22"/>
      <c r="E92" s="38">
        <f t="shared" si="41"/>
        <v>78</v>
      </c>
      <c r="F92" s="51">
        <v>78</v>
      </c>
      <c r="G92" s="13"/>
      <c r="H92" s="25"/>
      <c r="I92" s="26">
        <f t="shared" si="42"/>
        <v>0</v>
      </c>
      <c r="J92" s="45" t="s">
        <v>128</v>
      </c>
      <c r="K92" s="28" t="s">
        <v>305</v>
      </c>
      <c r="L92" s="40" t="s">
        <v>306</v>
      </c>
      <c r="M92" s="41" t="s">
        <v>307</v>
      </c>
      <c r="N92" s="30" t="str">
        <f>IF(K92="","",VLOOKUP(K92,'Inventário+Enviado+pela+Amazon+'!$C$1:$G$536,5,0))</f>
        <v>CPS-XLRFTRS-05BK</v>
      </c>
      <c r="O92" s="31" t="str">
        <f>IF(M92="","",VLOOKUP(M92,'Estoque FULL '!$A:$D,3,0))</f>
        <v>FGYN37347</v>
      </c>
      <c r="P92" s="40"/>
      <c r="Q92" s="40">
        <f>V93*P93</f>
        <v>0</v>
      </c>
      <c r="R92" s="40"/>
      <c r="S92" s="32">
        <f>IFERROR(IF(M92&lt;&gt;"",VLOOKUP(M92,'Estoque FULL '!$A:$D,4,0),0),0)</f>
        <v>134</v>
      </c>
      <c r="T92" s="33">
        <f>IFERROR(VLOOKUP(K92,'Inventário+Enviado+pela+Amazon+'!$C$1:$F$510,4,0),0)</f>
        <v>0</v>
      </c>
      <c r="U92" s="34"/>
      <c r="V92" s="42">
        <f>I92+F92+S92+T92+U92+Q92</f>
        <v>212</v>
      </c>
      <c r="W92" s="13">
        <f t="shared" si="43"/>
        <v>2607.6000000000004</v>
      </c>
      <c r="X92" s="13">
        <v>12.3</v>
      </c>
      <c r="Y92" s="13">
        <v>1.4762999999999999</v>
      </c>
      <c r="Z92" s="13">
        <f t="shared" si="44"/>
        <v>312.97559999999999</v>
      </c>
      <c r="AA92" s="13"/>
      <c r="AB92" s="13"/>
      <c r="AC92" s="13" t="str">
        <f t="shared" si="3"/>
        <v/>
      </c>
      <c r="AD92" s="13"/>
      <c r="AE92" s="157">
        <v>9.5290999999999997</v>
      </c>
      <c r="AF92" s="157">
        <v>1.1448499999999999</v>
      </c>
      <c r="AG92" s="157">
        <v>0.36174999999999996</v>
      </c>
      <c r="AH92" s="170">
        <f>AI92/4.59554784619832</f>
        <v>0.1406674857623961</v>
      </c>
      <c r="AI92" s="170">
        <f>AG92*1.78699146157709</f>
        <v>0.64644416122551229</v>
      </c>
      <c r="AJ92" s="14">
        <f t="shared" si="4"/>
        <v>2020.1691999999998</v>
      </c>
      <c r="AK92" s="14">
        <f t="shared" si="5"/>
        <v>242.70819999999998</v>
      </c>
      <c r="AL92" s="14">
        <f t="shared" si="29"/>
        <v>76.690999999999988</v>
      </c>
      <c r="AM92" s="153">
        <f>V92*AH92</f>
        <v>29.821506981627973</v>
      </c>
      <c r="AN92" s="153">
        <f>V92*AI92</f>
        <v>137.04616217980862</v>
      </c>
      <c r="AO92" s="159" t="s">
        <v>3142</v>
      </c>
      <c r="AP92" s="160" t="s">
        <v>3146</v>
      </c>
      <c r="AQ92" s="20">
        <v>85444200</v>
      </c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</row>
    <row r="93" spans="1:62" ht="19.5" customHeight="1">
      <c r="A93" s="60" t="s">
        <v>308</v>
      </c>
      <c r="B93" s="44"/>
      <c r="C93" s="44" t="s">
        <v>42</v>
      </c>
      <c r="D93" s="44"/>
      <c r="E93" s="38"/>
      <c r="F93" s="24">
        <v>0</v>
      </c>
      <c r="G93" s="13"/>
      <c r="H93" s="25" t="s">
        <v>42</v>
      </c>
      <c r="I93" s="26"/>
      <c r="J93" s="27"/>
      <c r="K93" s="28" t="s">
        <v>309</v>
      </c>
      <c r="L93" s="40"/>
      <c r="M93" s="41"/>
      <c r="N93" s="30" t="str">
        <f>IF(K93="","",VLOOKUP(K93,'Inventário+Enviado+pela+Amazon+'!$C$1:$G$536,5,0))</f>
        <v>CPS-XLRFTRS-2UN-05BK</v>
      </c>
      <c r="O93" s="31" t="str">
        <f>IF(M93="","",VLOOKUP(M93,'Estoque FULL '!$A:$D,3,0))</f>
        <v/>
      </c>
      <c r="P93" s="40">
        <v>2</v>
      </c>
      <c r="Q93" s="40"/>
      <c r="R93" s="40"/>
      <c r="S93" s="32">
        <f>IFERROR(IF(M93&lt;&gt;"",VLOOKUP(M93,'Estoque FULL '!$A:$D,4,0),0),0)</f>
        <v>0</v>
      </c>
      <c r="T93" s="33">
        <f>IFERROR(VLOOKUP(K93,'Inventário+Enviado+pela+Amazon+'!$C$1:$F$510,4,0),0)</f>
        <v>0</v>
      </c>
      <c r="U93" s="34"/>
      <c r="V93" s="35">
        <f>I93+F93+S93+T93+U93</f>
        <v>0</v>
      </c>
      <c r="W93" s="13"/>
      <c r="X93" s="13"/>
      <c r="Y93" s="13"/>
      <c r="Z93" s="13"/>
      <c r="AA93" s="13"/>
      <c r="AB93" s="13"/>
      <c r="AC93" s="13" t="str">
        <f t="shared" si="3"/>
        <v/>
      </c>
      <c r="AD93" s="13"/>
      <c r="AE93" s="13"/>
      <c r="AF93" s="13"/>
      <c r="AG93" s="14"/>
      <c r="AH93" s="170"/>
      <c r="AI93" s="170"/>
      <c r="AJ93" s="14">
        <f t="shared" si="4"/>
        <v>0</v>
      </c>
      <c r="AK93" s="14">
        <f t="shared" si="5"/>
        <v>0</v>
      </c>
      <c r="AL93" s="14">
        <f t="shared" si="29"/>
        <v>0</v>
      </c>
      <c r="AM93" s="14"/>
      <c r="AN93" s="14"/>
      <c r="AO93" s="13"/>
      <c r="AP93" s="13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</row>
    <row r="94" spans="1:62" ht="19.5" customHeight="1">
      <c r="A94" s="57" t="s">
        <v>310</v>
      </c>
      <c r="B94" s="44"/>
      <c r="C94" s="44"/>
      <c r="D94" s="44"/>
      <c r="E94" s="38">
        <f>F94+I94</f>
        <v>300</v>
      </c>
      <c r="F94" s="39">
        <v>300</v>
      </c>
      <c r="G94" s="13"/>
      <c r="H94" s="25"/>
      <c r="I94" s="26">
        <f>G94*H94</f>
        <v>0</v>
      </c>
      <c r="J94" s="27"/>
      <c r="K94" s="28" t="s">
        <v>311</v>
      </c>
      <c r="L94" s="40">
        <v>7898722573567</v>
      </c>
      <c r="M94" s="41" t="s">
        <v>312</v>
      </c>
      <c r="N94" s="30" t="str">
        <f>IF(K94="","",VLOOKUP(K94,'Inventário+Enviado+pela+Amazon+'!$C$1:$G$536,5,0))</f>
        <v>CPS-XLRFTRS-1BK</v>
      </c>
      <c r="O94" s="31" t="str">
        <f>IF(M94="","",VLOOKUP(M94,'Estoque FULL '!$A:$D,3,0))</f>
        <v>KGAL35971</v>
      </c>
      <c r="P94" s="40"/>
      <c r="Q94" s="40">
        <f>V95*P95</f>
        <v>0</v>
      </c>
      <c r="R94" s="40">
        <f>P96*V96</f>
        <v>0</v>
      </c>
      <c r="S94" s="32">
        <f>IFERROR(IF(M94&lt;&gt;"",VLOOKUP(M94,'Estoque FULL '!$A:$D,4,0),0),0)</f>
        <v>78</v>
      </c>
      <c r="T94" s="33">
        <v>0</v>
      </c>
      <c r="U94" s="34"/>
      <c r="V94" s="42">
        <f>I94+F94+S94+T94+U94+Q94</f>
        <v>378</v>
      </c>
      <c r="W94" s="13">
        <f>V94*X94</f>
        <v>4649.4000000000005</v>
      </c>
      <c r="X94" s="13">
        <v>12.3</v>
      </c>
      <c r="Y94" s="13">
        <v>1.4762999999999999</v>
      </c>
      <c r="Z94" s="13">
        <f>V94*Y94</f>
        <v>558.04139999999995</v>
      </c>
      <c r="AA94" s="13"/>
      <c r="AB94" s="13"/>
      <c r="AC94" s="13" t="str">
        <f t="shared" si="3"/>
        <v/>
      </c>
      <c r="AD94" s="13"/>
      <c r="AE94" s="157">
        <v>10.528919999999999</v>
      </c>
      <c r="AF94" s="157">
        <v>1.2649600000000001</v>
      </c>
      <c r="AG94" s="157">
        <v>0.39972000000000002</v>
      </c>
      <c r="AH94" s="170">
        <f>AI94/4.59554784619832</f>
        <v>0.15543222504200407</v>
      </c>
      <c r="AI94" s="170">
        <f>AG94*1.78699146157709</f>
        <v>0.71429622702159445</v>
      </c>
      <c r="AJ94" s="14">
        <f t="shared" si="4"/>
        <v>3979.9317599999999</v>
      </c>
      <c r="AK94" s="14">
        <f t="shared" si="5"/>
        <v>478.15488000000005</v>
      </c>
      <c r="AL94" s="14">
        <f t="shared" si="29"/>
        <v>151.09416000000002</v>
      </c>
      <c r="AM94" s="153">
        <f>V94*AH94</f>
        <v>58.753381065877541</v>
      </c>
      <c r="AN94" s="153">
        <f>V94*AI94</f>
        <v>270.00397381416269</v>
      </c>
      <c r="AO94" s="159" t="s">
        <v>3142</v>
      </c>
      <c r="AP94" s="160" t="s">
        <v>3146</v>
      </c>
      <c r="AQ94" s="20">
        <v>85444200</v>
      </c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</row>
    <row r="95" spans="1:62" ht="19.5" customHeight="1">
      <c r="A95" s="60" t="s">
        <v>313</v>
      </c>
      <c r="B95" s="44"/>
      <c r="C95" s="44" t="s">
        <v>42</v>
      </c>
      <c r="D95" s="44"/>
      <c r="E95" s="38"/>
      <c r="F95" s="24">
        <v>0</v>
      </c>
      <c r="G95" s="13"/>
      <c r="H95" s="25" t="s">
        <v>42</v>
      </c>
      <c r="I95" s="26"/>
      <c r="J95" s="27"/>
      <c r="K95" s="28"/>
      <c r="L95" s="40">
        <v>7898722573567</v>
      </c>
      <c r="M95" s="41" t="s">
        <v>314</v>
      </c>
      <c r="N95" s="30" t="str">
        <f>IF(K95="","",VLOOKUP(K95,'Inventário+Enviado+pela+Amazon+'!$C$1:$G$536,5,0))</f>
        <v/>
      </c>
      <c r="O95" s="31" t="str">
        <f>IF(M95="","",VLOOKUP(M95,'Estoque FULL '!$A:$D,3,0))</f>
        <v>NFUP63034</v>
      </c>
      <c r="P95" s="40">
        <v>1</v>
      </c>
      <c r="Q95" s="40"/>
      <c r="R95" s="40"/>
      <c r="S95" s="32">
        <f>IFERROR(IF(M95&lt;&gt;"",VLOOKUP(M95,'Estoque FULL '!$A:$D,4,0),0),0)</f>
        <v>0</v>
      </c>
      <c r="T95" s="33">
        <f>IFERROR(VLOOKUP(K95,'Inventário+Enviado+pela+Amazon+'!$C$1:$F$510,4,0),0)</f>
        <v>0</v>
      </c>
      <c r="U95" s="34"/>
      <c r="V95" s="35"/>
      <c r="W95" s="13"/>
      <c r="X95" s="13"/>
      <c r="Y95" s="13"/>
      <c r="Z95" s="13"/>
      <c r="AA95" s="13"/>
      <c r="AB95" s="13"/>
      <c r="AC95" s="13" t="str">
        <f t="shared" si="3"/>
        <v/>
      </c>
      <c r="AD95" s="13"/>
      <c r="AE95" s="13"/>
      <c r="AF95" s="13"/>
      <c r="AG95" s="14"/>
      <c r="AH95" s="170"/>
      <c r="AI95" s="170"/>
      <c r="AJ95" s="14">
        <f t="shared" si="4"/>
        <v>0</v>
      </c>
      <c r="AK95" s="14">
        <f t="shared" si="5"/>
        <v>0</v>
      </c>
      <c r="AL95" s="14">
        <f t="shared" si="29"/>
        <v>0</v>
      </c>
      <c r="AM95" s="14"/>
      <c r="AN95" s="14"/>
      <c r="AO95" s="13"/>
      <c r="AP95" s="13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</row>
    <row r="96" spans="1:62" ht="19.5" customHeight="1">
      <c r="A96" s="60" t="s">
        <v>281</v>
      </c>
      <c r="B96" s="44"/>
      <c r="C96" s="44" t="s">
        <v>42</v>
      </c>
      <c r="D96" s="44"/>
      <c r="E96" s="38"/>
      <c r="F96" s="24">
        <v>0</v>
      </c>
      <c r="G96" s="13"/>
      <c r="H96" s="25" t="s">
        <v>42</v>
      </c>
      <c r="I96" s="26"/>
      <c r="J96" s="27"/>
      <c r="K96" s="28" t="s">
        <v>315</v>
      </c>
      <c r="L96" s="40">
        <v>7898722573314</v>
      </c>
      <c r="M96" s="41" t="s">
        <v>316</v>
      </c>
      <c r="N96" s="30" t="str">
        <f>IF(K96="","",VLOOKUP(K96,'Inventário+Enviado+pela+Amazon+'!$C$1:$G$536,5,0))</f>
        <v>CPS-XLRFTRS-2UN-1BK</v>
      </c>
      <c r="O96" s="31" t="str">
        <f>IF(M96="","",VLOOKUP(M96,'Estoque FULL '!$A:$D,3,0))</f>
        <v>EVHU76474</v>
      </c>
      <c r="P96" s="40">
        <v>2</v>
      </c>
      <c r="Q96" s="40"/>
      <c r="R96" s="40"/>
      <c r="S96" s="32">
        <f>IFERROR(IF(M96&lt;&gt;"",VLOOKUP(M96,'Estoque FULL '!$A:$D,4,0),0),0)</f>
        <v>0</v>
      </c>
      <c r="T96" s="33">
        <f>IFERROR(VLOOKUP(K96,'Inventário+Enviado+pela+Amazon+'!$C$1:$F$510,4,0),0)</f>
        <v>0</v>
      </c>
      <c r="U96" s="34"/>
      <c r="V96" s="42">
        <f>I96+F96+S96+T96+U96</f>
        <v>0</v>
      </c>
      <c r="W96" s="13"/>
      <c r="X96" s="13"/>
      <c r="Y96" s="13"/>
      <c r="Z96" s="13"/>
      <c r="AA96" s="13"/>
      <c r="AB96" s="13"/>
      <c r="AC96" s="13" t="str">
        <f t="shared" si="3"/>
        <v/>
      </c>
      <c r="AD96" s="13"/>
      <c r="AE96" s="13"/>
      <c r="AF96" s="13"/>
      <c r="AG96" s="14"/>
      <c r="AH96" s="170"/>
      <c r="AI96" s="170"/>
      <c r="AJ96" s="14">
        <f t="shared" si="4"/>
        <v>0</v>
      </c>
      <c r="AK96" s="14">
        <f t="shared" si="5"/>
        <v>0</v>
      </c>
      <c r="AL96" s="14">
        <f t="shared" si="29"/>
        <v>0</v>
      </c>
      <c r="AM96" s="14"/>
      <c r="AN96" s="14"/>
      <c r="AO96" s="13"/>
      <c r="AP96" s="13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</row>
    <row r="97" spans="1:62" ht="19.5" customHeight="1">
      <c r="A97" s="57" t="s">
        <v>317</v>
      </c>
      <c r="B97" s="44"/>
      <c r="C97" s="44" t="s">
        <v>109</v>
      </c>
      <c r="D97" s="44"/>
      <c r="E97" s="38">
        <f>F97+I97</f>
        <v>0</v>
      </c>
      <c r="F97" s="24">
        <v>0</v>
      </c>
      <c r="G97" s="13">
        <v>0</v>
      </c>
      <c r="H97" s="25">
        <v>70</v>
      </c>
      <c r="I97" s="26">
        <f>G97*H97</f>
        <v>0</v>
      </c>
      <c r="J97" s="27"/>
      <c r="K97" s="28" t="s">
        <v>318</v>
      </c>
      <c r="L97" s="40">
        <v>7898722570238</v>
      </c>
      <c r="M97" s="41" t="s">
        <v>319</v>
      </c>
      <c r="N97" s="30" t="str">
        <f>IF(K97="","",VLOOKUP(K97,'Inventário+Enviado+pela+Amazon+'!$C$1:$G$536,5,0))</f>
        <v>CPS-XLRFTRS-15BK</v>
      </c>
      <c r="O97" s="31" t="str">
        <f>IF(M97="","",VLOOKUP(M97,'Estoque FULL '!$A:$D,3,0))</f>
        <v>VPMN14244</v>
      </c>
      <c r="P97" s="40"/>
      <c r="Q97" s="40">
        <f>V98*P98</f>
        <v>0</v>
      </c>
      <c r="R97" s="40"/>
      <c r="S97" s="32">
        <f>IFERROR(IF(M97&lt;&gt;"",VLOOKUP(M97,'Estoque FULL '!$A:$D,4,0),0),0)</f>
        <v>9</v>
      </c>
      <c r="T97" s="33">
        <v>0</v>
      </c>
      <c r="U97" s="34"/>
      <c r="V97" s="42">
        <f>I97+F97+S97+T97+U97+Q97</f>
        <v>9</v>
      </c>
      <c r="W97" s="13">
        <f>V97*X97</f>
        <v>110.7</v>
      </c>
      <c r="X97" s="13">
        <v>12.3</v>
      </c>
      <c r="Y97" s="13">
        <v>1.4762999999999999</v>
      </c>
      <c r="Z97" s="13">
        <f>V97*Y97</f>
        <v>13.2867</v>
      </c>
      <c r="AA97" s="13"/>
      <c r="AB97" s="13"/>
      <c r="AC97" s="13" t="str">
        <f t="shared" si="3"/>
        <v/>
      </c>
      <c r="AD97" s="13"/>
      <c r="AE97" s="13">
        <v>13.311496363636364</v>
      </c>
      <c r="AF97" s="13">
        <v>1.4745999999999999</v>
      </c>
      <c r="AG97" s="14">
        <v>0.46579999999999999</v>
      </c>
      <c r="AH97" s="170">
        <v>0.18115999999999999</v>
      </c>
      <c r="AI97" s="170">
        <v>0.83240000000000003</v>
      </c>
      <c r="AJ97" s="14">
        <f t="shared" si="4"/>
        <v>119.80346727272727</v>
      </c>
      <c r="AK97" s="14">
        <f t="shared" si="5"/>
        <v>13.2714</v>
      </c>
      <c r="AL97" s="14">
        <f t="shared" si="29"/>
        <v>4.1921999999999997</v>
      </c>
      <c r="AM97" s="153">
        <f>V97*AH97</f>
        <v>1.6304399999999999</v>
      </c>
      <c r="AN97" s="153">
        <f>V97*AI97</f>
        <v>7.4916</v>
      </c>
      <c r="AO97" s="43" t="s">
        <v>39</v>
      </c>
      <c r="AP97" s="13" t="s">
        <v>40</v>
      </c>
      <c r="AQ97" s="20">
        <v>85444200</v>
      </c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</row>
    <row r="98" spans="1:62" ht="19.5" customHeight="1">
      <c r="A98" s="60" t="s">
        <v>320</v>
      </c>
      <c r="B98" s="44"/>
      <c r="C98" s="44" t="s">
        <v>42</v>
      </c>
      <c r="D98" s="44"/>
      <c r="E98" s="38"/>
      <c r="F98" s="24">
        <v>0</v>
      </c>
      <c r="G98" s="13"/>
      <c r="H98" s="25" t="s">
        <v>42</v>
      </c>
      <c r="I98" s="26"/>
      <c r="J98" s="27"/>
      <c r="K98" s="28" t="s">
        <v>321</v>
      </c>
      <c r="L98" s="40">
        <v>7898722573635</v>
      </c>
      <c r="M98" s="41" t="s">
        <v>322</v>
      </c>
      <c r="N98" s="30" t="e">
        <f>IF(K98="","",VLOOKUP(K98,'Inventário+Enviado+pela+Amazon+'!$C$1:$G$536,5,0))</f>
        <v>#N/A</v>
      </c>
      <c r="O98" s="31" t="str">
        <f>IF(M98="","",VLOOKUP(M98,'Estoque FULL '!$A:$D,3,0))</f>
        <v>RBKF52530</v>
      </c>
      <c r="P98" s="40">
        <v>2</v>
      </c>
      <c r="Q98" s="40"/>
      <c r="R98" s="40"/>
      <c r="S98" s="32">
        <f>IFERROR(IF(M98&lt;&gt;"",VLOOKUP(M98,'Estoque FULL '!$A:$D,4,0),0),0)</f>
        <v>0</v>
      </c>
      <c r="T98" s="33">
        <f>IFERROR(VLOOKUP(K98,'Inventário+Enviado+pela+Amazon+'!$C$1:$F$510,4,0),0)</f>
        <v>0</v>
      </c>
      <c r="U98" s="34"/>
      <c r="V98" s="42">
        <f>I98+F98+S98+T98+U98</f>
        <v>0</v>
      </c>
      <c r="W98" s="13"/>
      <c r="X98" s="13"/>
      <c r="Y98" s="13"/>
      <c r="Z98" s="13"/>
      <c r="AA98" s="13"/>
      <c r="AB98" s="13"/>
      <c r="AC98" s="13" t="str">
        <f t="shared" si="3"/>
        <v/>
      </c>
      <c r="AD98" s="13"/>
      <c r="AE98" s="13"/>
      <c r="AF98" s="13"/>
      <c r="AG98" s="14"/>
      <c r="AH98" s="170"/>
      <c r="AI98" s="170"/>
      <c r="AJ98" s="14">
        <f t="shared" si="4"/>
        <v>0</v>
      </c>
      <c r="AK98" s="14">
        <f t="shared" si="5"/>
        <v>0</v>
      </c>
      <c r="AL98" s="14">
        <f t="shared" ref="AL98:AL129" si="45">IFERROR(V98*AG98,0)</f>
        <v>0</v>
      </c>
      <c r="AM98" s="14"/>
      <c r="AN98" s="14"/>
      <c r="AO98" s="13"/>
      <c r="AP98" s="13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</row>
    <row r="99" spans="1:62" ht="19.5" customHeight="1">
      <c r="A99" s="57" t="s">
        <v>323</v>
      </c>
      <c r="B99" s="44"/>
      <c r="C99" s="44" t="s">
        <v>109</v>
      </c>
      <c r="D99" s="44"/>
      <c r="E99" s="38">
        <f>F99+I99</f>
        <v>238</v>
      </c>
      <c r="F99" s="24">
        <v>238</v>
      </c>
      <c r="G99" s="13">
        <v>0</v>
      </c>
      <c r="H99" s="25">
        <v>100</v>
      </c>
      <c r="I99" s="26">
        <f>G99*H99</f>
        <v>0</v>
      </c>
      <c r="J99" s="27"/>
      <c r="K99" s="74" t="s">
        <v>324</v>
      </c>
      <c r="L99" s="40">
        <v>7898722573581</v>
      </c>
      <c r="M99" s="41" t="s">
        <v>325</v>
      </c>
      <c r="N99" s="30" t="str">
        <f>IF(K99="","",VLOOKUP(K99,'Inventário+Enviado+pela+Amazon+'!$C$1:$G$536,5,0))</f>
        <v>CPS-XLRFTRS-2BK</v>
      </c>
      <c r="O99" s="31" t="str">
        <f>IF(M99="","",VLOOKUP(M99,'Estoque FULL '!$A:$D,3,0))</f>
        <v>XKYG37277</v>
      </c>
      <c r="P99" s="40"/>
      <c r="Q99" s="40">
        <f>V100*P100</f>
        <v>0</v>
      </c>
      <c r="R99" s="40"/>
      <c r="S99" s="32">
        <f>IFERROR(IF(M99&lt;&gt;"",VLOOKUP(M99,'Estoque FULL '!$A:$D,4,0),0),0)</f>
        <v>30</v>
      </c>
      <c r="T99" s="33">
        <f>IFERROR(VLOOKUP(#REF!,'Inventário+Enviado+pela+Amazon+'!$C$1:$F$510,4,0),0)</f>
        <v>0</v>
      </c>
      <c r="U99" s="34"/>
      <c r="V99" s="42">
        <f>I99+F99+S99+T99+U99+Q99</f>
        <v>268</v>
      </c>
      <c r="W99" s="13">
        <f>V99*X99</f>
        <v>4250.4799999999996</v>
      </c>
      <c r="X99" s="13">
        <v>15.86</v>
      </c>
      <c r="Y99" s="13">
        <v>1.9039999999999999</v>
      </c>
      <c r="Z99" s="13">
        <f>V99*Y99</f>
        <v>510.27199999999999</v>
      </c>
      <c r="AA99" s="13"/>
      <c r="AB99" s="13"/>
      <c r="AC99" s="13" t="str">
        <f t="shared" si="3"/>
        <v/>
      </c>
      <c r="AD99" s="13"/>
      <c r="AE99" s="157">
        <v>13.137933333333335</v>
      </c>
      <c r="AF99" s="157">
        <v>1.5784</v>
      </c>
      <c r="AG99" s="157">
        <v>0.49876666666666664</v>
      </c>
      <c r="AH99" s="170">
        <f>AI99/4.59554784619832</f>
        <v>0.19394679469824769</v>
      </c>
      <c r="AI99" s="170">
        <f>AG99*1.78699146157709</f>
        <v>0.8912917746525999</v>
      </c>
      <c r="AJ99" s="14">
        <f t="shared" si="4"/>
        <v>3520.9661333333338</v>
      </c>
      <c r="AK99" s="14">
        <f t="shared" si="5"/>
        <v>423.01120000000003</v>
      </c>
      <c r="AL99" s="14">
        <f t="shared" si="45"/>
        <v>133.66946666666666</v>
      </c>
      <c r="AM99" s="153">
        <f>V99*AH99</f>
        <v>51.977740979130381</v>
      </c>
      <c r="AN99" s="153">
        <f>V99*AI99</f>
        <v>238.86619560689678</v>
      </c>
      <c r="AO99" s="159" t="s">
        <v>3142</v>
      </c>
      <c r="AP99" s="160" t="s">
        <v>3146</v>
      </c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</row>
    <row r="100" spans="1:62" ht="19.5" customHeight="1">
      <c r="A100" s="58" t="s">
        <v>326</v>
      </c>
      <c r="B100" s="22"/>
      <c r="C100" s="22" t="s">
        <v>42</v>
      </c>
      <c r="D100" s="22"/>
      <c r="E100" s="38"/>
      <c r="F100" s="24">
        <v>0</v>
      </c>
      <c r="G100" s="13"/>
      <c r="H100" s="25" t="s">
        <v>42</v>
      </c>
      <c r="I100" s="26"/>
      <c r="J100" s="27"/>
      <c r="K100" s="28" t="s">
        <v>327</v>
      </c>
      <c r="L100" s="40"/>
      <c r="M100" s="41"/>
      <c r="N100" s="30" t="e">
        <f>IF(K100="","",VLOOKUP(K100,'Inventário+Enviado+pela+Amazon+'!$C$1:$G$536,5,0))</f>
        <v>#N/A</v>
      </c>
      <c r="O100" s="31" t="str">
        <f>IF(M100="","",VLOOKUP(M100,'Estoque FULL '!$A:$D,3,0))</f>
        <v/>
      </c>
      <c r="P100" s="40">
        <v>2</v>
      </c>
      <c r="Q100" s="40"/>
      <c r="R100" s="40"/>
      <c r="S100" s="32">
        <f>IFERROR(IF(M100&lt;&gt;"",VLOOKUP(M100,'Estoque FULL '!$A:$D,4,0),0),0)</f>
        <v>0</v>
      </c>
      <c r="T100" s="33">
        <f>IFERROR(VLOOKUP(K100,'Inventário+Enviado+pela+Amazon+'!$C$1:$F$510,4,0),0)</f>
        <v>0</v>
      </c>
      <c r="U100" s="34"/>
      <c r="V100" s="35">
        <f>I100+F100+S100+T100+U100</f>
        <v>0</v>
      </c>
      <c r="W100" s="13"/>
      <c r="X100" s="13"/>
      <c r="Y100" s="13"/>
      <c r="Z100" s="13"/>
      <c r="AA100" s="13"/>
      <c r="AB100" s="13"/>
      <c r="AC100" s="13" t="str">
        <f t="shared" si="3"/>
        <v/>
      </c>
      <c r="AD100" s="13"/>
      <c r="AE100" s="13"/>
      <c r="AF100" s="13"/>
      <c r="AG100" s="14"/>
      <c r="AH100" s="170"/>
      <c r="AI100" s="170"/>
      <c r="AJ100" s="14">
        <f t="shared" si="4"/>
        <v>0</v>
      </c>
      <c r="AK100" s="14">
        <f t="shared" si="5"/>
        <v>0</v>
      </c>
      <c r="AL100" s="14">
        <f t="shared" si="45"/>
        <v>0</v>
      </c>
      <c r="AM100" s="14"/>
      <c r="AN100" s="14"/>
      <c r="AO100" s="13"/>
      <c r="AP100" s="13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</row>
    <row r="101" spans="1:62" ht="19.5" customHeight="1">
      <c r="A101" s="49" t="s">
        <v>328</v>
      </c>
      <c r="B101" s="22"/>
      <c r="C101" s="22"/>
      <c r="D101" s="22"/>
      <c r="E101" s="38">
        <f>F101+I101</f>
        <v>154</v>
      </c>
      <c r="F101" s="24">
        <v>154</v>
      </c>
      <c r="G101" s="13"/>
      <c r="H101" s="25"/>
      <c r="I101" s="26">
        <f>G101*H101</f>
        <v>0</v>
      </c>
      <c r="J101" s="27"/>
      <c r="K101" s="28" t="s">
        <v>329</v>
      </c>
      <c r="L101" s="40">
        <v>7898722573598</v>
      </c>
      <c r="M101" s="41" t="s">
        <v>330</v>
      </c>
      <c r="N101" s="30" t="str">
        <f>IF(K101="","",VLOOKUP(K101,'Inventário+Enviado+pela+Amazon+'!$C$1:$G$536,5,0))</f>
        <v>CPS-XLRFTRS-3BK</v>
      </c>
      <c r="O101" s="31" t="str">
        <f>IF(M101="","",VLOOKUP(M101,'Estoque FULL '!$A:$D,3,0))</f>
        <v>ZOUM39884</v>
      </c>
      <c r="P101" s="40"/>
      <c r="Q101" s="40">
        <f>V102*P102</f>
        <v>0</v>
      </c>
      <c r="R101" s="40"/>
      <c r="S101" s="32">
        <f>IFERROR(IF(M101&lt;&gt;"",VLOOKUP(M101,'Estoque FULL '!$A:$D,4,0),0),0)</f>
        <v>35</v>
      </c>
      <c r="T101" s="33">
        <v>0</v>
      </c>
      <c r="U101" s="34"/>
      <c r="V101" s="42">
        <f>I101+F101+S101+T101+U101+Q101</f>
        <v>189</v>
      </c>
      <c r="W101" s="13">
        <f>V101*X101</f>
        <v>2324.7000000000003</v>
      </c>
      <c r="X101" s="13">
        <v>12.3</v>
      </c>
      <c r="Y101" s="13">
        <v>1.4762999999999999</v>
      </c>
      <c r="Z101" s="13">
        <f>V101*Y101</f>
        <v>279.02069999999998</v>
      </c>
      <c r="AA101" s="13"/>
      <c r="AB101" s="13"/>
      <c r="AC101" s="13" t="str">
        <f t="shared" si="3"/>
        <v/>
      </c>
      <c r="AD101" s="13"/>
      <c r="AE101" s="157">
        <v>16.430119999999999</v>
      </c>
      <c r="AF101" s="157">
        <v>1.9739599999999999</v>
      </c>
      <c r="AG101" s="157">
        <v>0.62375999999999998</v>
      </c>
      <c r="AH101" s="170">
        <f>AI101/4.59554784619832</f>
        <v>0.24255079728860318</v>
      </c>
      <c r="AI101" s="170">
        <f>AG101*1.78699146157709</f>
        <v>1.1146537940733257</v>
      </c>
      <c r="AJ101" s="14">
        <f t="shared" si="4"/>
        <v>3105.2926799999996</v>
      </c>
      <c r="AK101" s="14">
        <f t="shared" si="5"/>
        <v>373.07844</v>
      </c>
      <c r="AL101" s="14">
        <f t="shared" si="45"/>
        <v>117.89063999999999</v>
      </c>
      <c r="AM101" s="153">
        <f>V101*AH101</f>
        <v>45.842100687546001</v>
      </c>
      <c r="AN101" s="153">
        <f>V101*AI101</f>
        <v>210.66956707985855</v>
      </c>
      <c r="AO101" s="159" t="s">
        <v>3142</v>
      </c>
      <c r="AP101" s="160" t="s">
        <v>3146</v>
      </c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</row>
    <row r="102" spans="1:62" ht="19.5" customHeight="1">
      <c r="A102" s="60" t="s">
        <v>331</v>
      </c>
      <c r="B102" s="1"/>
      <c r="C102" s="1" t="s">
        <v>42</v>
      </c>
      <c r="D102" s="1"/>
      <c r="E102" s="38"/>
      <c r="F102" s="72">
        <v>0</v>
      </c>
      <c r="G102" s="13"/>
      <c r="H102" s="25" t="s">
        <v>42</v>
      </c>
      <c r="I102" s="26"/>
      <c r="J102" s="75"/>
      <c r="K102" s="28" t="s">
        <v>332</v>
      </c>
      <c r="L102" s="29"/>
      <c r="M102" s="30"/>
      <c r="N102" s="30" t="str">
        <f>IF(K102="","",VLOOKUP(K102,'Inventário+Enviado+pela+Amazon+'!$C$1:$G$536,5,0))</f>
        <v>CPS-XLRFTRS-2UN-3BK</v>
      </c>
      <c r="O102" s="31" t="str">
        <f>IF(M102="","",VLOOKUP(M102,'Estoque FULL '!$A:$D,3,0))</f>
        <v/>
      </c>
      <c r="P102" s="31">
        <v>2</v>
      </c>
      <c r="Q102" s="31"/>
      <c r="R102" s="31"/>
      <c r="S102" s="32">
        <f>IFERROR(IF(M102&lt;&gt;"",VLOOKUP(M102,'Estoque FULL '!$A:$D,4,0),0),0)</f>
        <v>0</v>
      </c>
      <c r="T102" s="33">
        <v>0</v>
      </c>
      <c r="U102" s="34"/>
      <c r="V102" s="35">
        <f t="shared" ref="V102:V107" si="46">I102+F102+S102+T102+U102</f>
        <v>0</v>
      </c>
      <c r="W102" s="13"/>
      <c r="X102" s="13"/>
      <c r="Y102" s="13"/>
      <c r="Z102" s="13"/>
      <c r="AA102" s="13"/>
      <c r="AB102" s="13"/>
      <c r="AC102" s="13" t="str">
        <f t="shared" si="3"/>
        <v/>
      </c>
      <c r="AD102" s="13"/>
      <c r="AE102" s="13"/>
      <c r="AF102" s="13"/>
      <c r="AG102" s="14"/>
      <c r="AH102" s="170"/>
      <c r="AI102" s="170"/>
      <c r="AJ102" s="14">
        <f t="shared" si="4"/>
        <v>0</v>
      </c>
      <c r="AK102" s="14">
        <f t="shared" si="5"/>
        <v>0</v>
      </c>
      <c r="AL102" s="14">
        <f t="shared" si="45"/>
        <v>0</v>
      </c>
      <c r="AM102" s="14"/>
      <c r="AN102" s="14"/>
      <c r="AO102" s="13"/>
      <c r="AP102" s="13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</row>
    <row r="103" spans="1:62" ht="19.5" customHeight="1">
      <c r="A103" s="60" t="s">
        <v>333</v>
      </c>
      <c r="B103" s="1"/>
      <c r="C103" s="1" t="s">
        <v>334</v>
      </c>
      <c r="D103" s="1"/>
      <c r="E103" s="38">
        <f>F103+I103</f>
        <v>136</v>
      </c>
      <c r="F103" s="51">
        <v>136</v>
      </c>
      <c r="G103" s="13">
        <v>0</v>
      </c>
      <c r="H103" s="25">
        <v>44</v>
      </c>
      <c r="I103" s="26">
        <f>G103*H103</f>
        <v>0</v>
      </c>
      <c r="J103" s="45" t="s">
        <v>335</v>
      </c>
      <c r="K103" s="28" t="s">
        <v>336</v>
      </c>
      <c r="L103" s="40">
        <v>7898722573604</v>
      </c>
      <c r="M103" s="41" t="s">
        <v>337</v>
      </c>
      <c r="N103" s="30" t="str">
        <f>IF(K103="","",VLOOKUP(K103,'Inventário+Enviado+pela+Amazon+'!$C$1:$G$536,5,0))</f>
        <v>CPS-XLRFTRS-5BK</v>
      </c>
      <c r="O103" s="31" t="str">
        <f>IF(M103="","",VLOOKUP(M103,'Estoque FULL '!$A:$D,3,0))</f>
        <v>GGUN38113</v>
      </c>
      <c r="P103" s="40"/>
      <c r="Q103" s="40">
        <f>V104*P104</f>
        <v>0</v>
      </c>
      <c r="R103" s="40"/>
      <c r="S103" s="32">
        <f>IFERROR(IF(M103&lt;&gt;"",VLOOKUP(M103,'Estoque FULL '!$A:$D,4,0),0),0)</f>
        <v>57</v>
      </c>
      <c r="T103" s="33">
        <v>0</v>
      </c>
      <c r="U103" s="34"/>
      <c r="V103" s="42">
        <f t="shared" si="46"/>
        <v>193</v>
      </c>
      <c r="W103" s="13">
        <f>V103*X103</f>
        <v>2373.9</v>
      </c>
      <c r="X103" s="13">
        <v>12.3</v>
      </c>
      <c r="Y103" s="13">
        <v>1.4762999999999999</v>
      </c>
      <c r="Z103" s="13">
        <f>V103*Y103</f>
        <v>284.92590000000001</v>
      </c>
      <c r="AA103" s="13"/>
      <c r="AB103" s="13"/>
      <c r="AC103" s="13" t="str">
        <f t="shared" si="3"/>
        <v/>
      </c>
      <c r="AD103" s="13"/>
      <c r="AE103" s="13">
        <v>20.278849999999998</v>
      </c>
      <c r="AF103" s="13">
        <v>2.43635</v>
      </c>
      <c r="AG103" s="14">
        <v>0.76985000000000003</v>
      </c>
      <c r="AH103" s="170">
        <f>AI103/4.59554784619832</f>
        <v>0.29935829692931765</v>
      </c>
      <c r="AI103" s="170">
        <f>AG103*1.78699146157709</f>
        <v>1.3757153766951229</v>
      </c>
      <c r="AJ103" s="14">
        <f t="shared" si="4"/>
        <v>3913.8180499999999</v>
      </c>
      <c r="AK103" s="14">
        <f t="shared" si="5"/>
        <v>470.21555000000001</v>
      </c>
      <c r="AL103" s="14">
        <f t="shared" si="45"/>
        <v>148.58105</v>
      </c>
      <c r="AM103" s="153">
        <f>V103*AH103</f>
        <v>57.776151307358305</v>
      </c>
      <c r="AN103" s="153">
        <f>V103*AI103</f>
        <v>265.51306770215871</v>
      </c>
      <c r="AO103" s="159" t="s">
        <v>3142</v>
      </c>
      <c r="AP103" s="160" t="s">
        <v>3146</v>
      </c>
      <c r="AQ103" s="20">
        <v>85444200</v>
      </c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</row>
    <row r="104" spans="1:62" ht="19.5" customHeight="1">
      <c r="A104" s="58" t="s">
        <v>338</v>
      </c>
      <c r="B104" s="22"/>
      <c r="C104" s="22" t="s">
        <v>42</v>
      </c>
      <c r="D104" s="22"/>
      <c r="E104" s="38"/>
      <c r="F104" s="24">
        <v>0</v>
      </c>
      <c r="G104" s="13"/>
      <c r="H104" s="25" t="s">
        <v>42</v>
      </c>
      <c r="I104" s="26"/>
      <c r="J104" s="27"/>
      <c r="K104" s="28" t="s">
        <v>339</v>
      </c>
      <c r="L104" s="29"/>
      <c r="M104" s="30"/>
      <c r="N104" s="30" t="str">
        <f>IF(K104="","",VLOOKUP(K104,'Inventário+Enviado+pela+Amazon+'!$C$1:$G$536,5,0))</f>
        <v>CPS-XLRFTRS-2UN-5MBK</v>
      </c>
      <c r="O104" s="31" t="str">
        <f>IF(M104="","",VLOOKUP(M104,'Estoque FULL '!$A:$D,3,0))</f>
        <v/>
      </c>
      <c r="P104" s="31">
        <v>2</v>
      </c>
      <c r="Q104" s="31"/>
      <c r="R104" s="31"/>
      <c r="S104" s="32">
        <f>IFERROR(IF(M104&lt;&gt;"",VLOOKUP(M104,'Estoque FULL '!$A:$D,4,0),0),0)</f>
        <v>0</v>
      </c>
      <c r="T104" s="33">
        <v>0</v>
      </c>
      <c r="U104" s="34"/>
      <c r="V104" s="35">
        <f t="shared" si="46"/>
        <v>0</v>
      </c>
      <c r="W104" s="13"/>
      <c r="X104" s="13"/>
      <c r="Y104" s="13"/>
      <c r="Z104" s="13"/>
      <c r="AA104" s="13"/>
      <c r="AB104" s="13"/>
      <c r="AC104" s="13" t="str">
        <f t="shared" si="3"/>
        <v/>
      </c>
      <c r="AD104" s="13"/>
      <c r="AE104" s="13"/>
      <c r="AF104" s="13"/>
      <c r="AG104" s="14"/>
      <c r="AH104" s="170"/>
      <c r="AI104" s="170"/>
      <c r="AJ104" s="14">
        <f t="shared" si="4"/>
        <v>0</v>
      </c>
      <c r="AK104" s="14">
        <f t="shared" si="5"/>
        <v>0</v>
      </c>
      <c r="AL104" s="14">
        <f t="shared" si="45"/>
        <v>0</v>
      </c>
      <c r="AM104" s="14"/>
      <c r="AN104" s="14"/>
      <c r="AO104" s="13"/>
      <c r="AP104" s="13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</row>
    <row r="105" spans="1:62" ht="19.5" customHeight="1">
      <c r="A105" s="58" t="s">
        <v>340</v>
      </c>
      <c r="B105" s="22"/>
      <c r="C105" s="22"/>
      <c r="D105" s="22"/>
      <c r="E105" s="38">
        <f t="shared" ref="E105:E107" si="47">F105+I105</f>
        <v>0</v>
      </c>
      <c r="F105" s="24">
        <v>0</v>
      </c>
      <c r="G105" s="13"/>
      <c r="H105" s="25"/>
      <c r="I105" s="26">
        <f t="shared" ref="I105:I107" si="48">G105*H105</f>
        <v>0</v>
      </c>
      <c r="J105" s="27"/>
      <c r="K105" s="28"/>
      <c r="L105" s="29"/>
      <c r="M105" s="30"/>
      <c r="N105" s="30" t="str">
        <f>IF(K105="","",VLOOKUP(K105,'Inventário+Enviado+pela+Amazon+'!$C$1:$G$536,5,0))</f>
        <v/>
      </c>
      <c r="O105" s="31" t="str">
        <f>IF(M105="","",VLOOKUP(M105,'Estoque FULL '!$A:$D,3,0))</f>
        <v/>
      </c>
      <c r="P105" s="31"/>
      <c r="Q105" s="31"/>
      <c r="R105" s="31"/>
      <c r="S105" s="32">
        <f>IFERROR(IF(M105&lt;&gt;"",VLOOKUP(M105,'Estoque FULL '!$A:$D,4,0),0),0)</f>
        <v>0</v>
      </c>
      <c r="T105" s="33">
        <f>IFERROR(VLOOKUP(K105,'Inventário+Enviado+pela+Amazon+'!$C$1:$F$510,4,0),0)</f>
        <v>0</v>
      </c>
      <c r="U105" s="34"/>
      <c r="V105" s="35">
        <f t="shared" si="46"/>
        <v>0</v>
      </c>
      <c r="W105" s="13">
        <f t="shared" ref="W105:W107" si="49">V105*X105</f>
        <v>0</v>
      </c>
      <c r="X105" s="13">
        <v>15.89</v>
      </c>
      <c r="Y105" s="13">
        <v>1.9024000000000001</v>
      </c>
      <c r="Z105" s="13">
        <f t="shared" ref="Z105:Z107" si="50">V105*Y105</f>
        <v>0</v>
      </c>
      <c r="AA105" s="13"/>
      <c r="AB105" s="13"/>
      <c r="AC105" s="13" t="str">
        <f t="shared" si="3"/>
        <v/>
      </c>
      <c r="AD105" s="13"/>
      <c r="AE105" s="13"/>
      <c r="AF105" s="13"/>
      <c r="AG105" s="14"/>
      <c r="AH105" s="170"/>
      <c r="AI105" s="170"/>
      <c r="AJ105" s="14">
        <f t="shared" si="4"/>
        <v>0</v>
      </c>
      <c r="AK105" s="14">
        <f t="shared" si="5"/>
        <v>0</v>
      </c>
      <c r="AL105" s="14">
        <f t="shared" si="45"/>
        <v>0</v>
      </c>
      <c r="AM105" s="14"/>
      <c r="AN105" s="14"/>
      <c r="AO105" s="13"/>
      <c r="AP105" s="13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</row>
    <row r="106" spans="1:62" ht="19.5" customHeight="1">
      <c r="A106" s="61" t="s">
        <v>341</v>
      </c>
      <c r="B106" s="62"/>
      <c r="C106" s="62"/>
      <c r="D106" s="62"/>
      <c r="E106" s="38">
        <f t="shared" si="47"/>
        <v>0</v>
      </c>
      <c r="F106" s="24">
        <v>0</v>
      </c>
      <c r="G106" s="63"/>
      <c r="H106" s="25"/>
      <c r="I106" s="26">
        <f t="shared" si="48"/>
        <v>0</v>
      </c>
      <c r="J106" s="27"/>
      <c r="K106" s="28"/>
      <c r="L106" s="29"/>
      <c r="M106" s="30"/>
      <c r="N106" s="30" t="str">
        <f>IF(K106="","",VLOOKUP(K106,'Inventário+Enviado+pela+Amazon+'!$C$1:$G$536,5,0))</f>
        <v/>
      </c>
      <c r="O106" s="31" t="str">
        <f>IF(M106="","",VLOOKUP(M106,'Estoque FULL '!$A:$D,3,0))</f>
        <v/>
      </c>
      <c r="P106" s="31"/>
      <c r="Q106" s="31"/>
      <c r="R106" s="31"/>
      <c r="S106" s="32">
        <f>IFERROR(IF(M106&lt;&gt;"",VLOOKUP(M106,'Estoque FULL '!$A:$D,4,0),0),0)</f>
        <v>0</v>
      </c>
      <c r="T106" s="33">
        <f>IFERROR(VLOOKUP(K106,'Inventário+Enviado+pela+Amazon+'!$C$1:$F$510,4,0),0)</f>
        <v>0</v>
      </c>
      <c r="U106" s="34"/>
      <c r="V106" s="35">
        <f t="shared" si="46"/>
        <v>0</v>
      </c>
      <c r="W106" s="13">
        <f t="shared" si="49"/>
        <v>0</v>
      </c>
      <c r="X106" s="13">
        <v>12.3</v>
      </c>
      <c r="Y106" s="13">
        <v>1.4762999999999999</v>
      </c>
      <c r="Z106" s="13">
        <f t="shared" si="50"/>
        <v>0</v>
      </c>
      <c r="AA106" s="13"/>
      <c r="AB106" s="13"/>
      <c r="AC106" s="13" t="str">
        <f t="shared" si="3"/>
        <v/>
      </c>
      <c r="AD106" s="13"/>
      <c r="AE106" s="13"/>
      <c r="AF106" s="13"/>
      <c r="AG106" s="14"/>
      <c r="AH106" s="170"/>
      <c r="AI106" s="170"/>
      <c r="AJ106" s="14">
        <f t="shared" si="4"/>
        <v>0</v>
      </c>
      <c r="AK106" s="14">
        <f t="shared" si="5"/>
        <v>0</v>
      </c>
      <c r="AL106" s="14">
        <f t="shared" si="45"/>
        <v>0</v>
      </c>
      <c r="AM106" s="14"/>
      <c r="AN106" s="14"/>
      <c r="AO106" s="13"/>
      <c r="AP106" s="13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</row>
    <row r="107" spans="1:62" ht="19.5" customHeight="1">
      <c r="A107" s="37" t="s">
        <v>342</v>
      </c>
      <c r="B107" s="37" t="s">
        <v>36</v>
      </c>
      <c r="C107" s="37"/>
      <c r="D107" s="37"/>
      <c r="E107" s="38">
        <f t="shared" si="47"/>
        <v>0</v>
      </c>
      <c r="F107" s="39">
        <v>0</v>
      </c>
      <c r="G107" s="13"/>
      <c r="H107" s="25">
        <v>60</v>
      </c>
      <c r="I107" s="26">
        <f t="shared" si="48"/>
        <v>0</v>
      </c>
      <c r="J107" s="27"/>
      <c r="K107" s="28" t="s">
        <v>343</v>
      </c>
      <c r="L107" s="40">
        <v>7898969395755</v>
      </c>
      <c r="M107" s="41" t="s">
        <v>344</v>
      </c>
      <c r="N107" s="30" t="str">
        <f>IF(K107="","",VLOOKUP(K107,'Inventário+Enviado+pela+Amazon+'!$C$1:$G$536,5,0))</f>
        <v>CPTSXLRMWH50-1</v>
      </c>
      <c r="O107" s="31" t="str">
        <f>IF(M107="","",VLOOKUP(M107,'Estoque FULL '!$A:$D,3,0))</f>
        <v>JASN84415</v>
      </c>
      <c r="P107" s="40"/>
      <c r="Q107" s="40">
        <f>V108*P108</f>
        <v>0</v>
      </c>
      <c r="R107" s="40"/>
      <c r="S107" s="32">
        <f>IFERROR(IF(M107&lt;&gt;"",VLOOKUP(M107,'Estoque FULL '!$A:$D,4,0),0),0)</f>
        <v>3</v>
      </c>
      <c r="T107" s="33">
        <f>IFERROR(VLOOKUP(K107,'Inventário+Enviado+pela+Amazon+'!$C$1:$F$510,4,0),0)</f>
        <v>0</v>
      </c>
      <c r="U107" s="34"/>
      <c r="V107" s="42">
        <f t="shared" si="46"/>
        <v>3</v>
      </c>
      <c r="W107" s="13">
        <f t="shared" si="49"/>
        <v>47.67</v>
      </c>
      <c r="X107" s="13">
        <v>15.89</v>
      </c>
      <c r="Y107" s="13">
        <v>1.9024000000000001</v>
      </c>
      <c r="Z107" s="13">
        <f t="shared" si="50"/>
        <v>5.7072000000000003</v>
      </c>
      <c r="AA107" s="13"/>
      <c r="AB107" s="13"/>
      <c r="AC107" s="13" t="str">
        <f t="shared" si="3"/>
        <v/>
      </c>
      <c r="AD107" s="13"/>
      <c r="AE107" s="145">
        <v>10.381666666666668</v>
      </c>
      <c r="AF107" s="145">
        <v>1.8737777777777775</v>
      </c>
      <c r="AG107" s="153"/>
      <c r="AH107" s="173"/>
      <c r="AI107" s="173"/>
      <c r="AJ107" s="14">
        <f t="shared" si="4"/>
        <v>31.145000000000003</v>
      </c>
      <c r="AK107" s="14">
        <f t="shared" si="5"/>
        <v>5.6213333333333324</v>
      </c>
      <c r="AL107" s="14">
        <f t="shared" si="45"/>
        <v>0</v>
      </c>
      <c r="AM107" s="153">
        <f>V107*AH107</f>
        <v>0</v>
      </c>
      <c r="AN107" s="153">
        <f>V107*AI107</f>
        <v>0</v>
      </c>
      <c r="AO107" s="146" t="s">
        <v>53</v>
      </c>
      <c r="AP107" s="13" t="s">
        <v>54</v>
      </c>
      <c r="AQ107" s="20">
        <v>85442000</v>
      </c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</row>
    <row r="108" spans="1:62" ht="19.5" customHeight="1">
      <c r="A108" s="37" t="s">
        <v>345</v>
      </c>
      <c r="B108" s="44"/>
      <c r="C108" s="44" t="s">
        <v>42</v>
      </c>
      <c r="D108" s="44"/>
      <c r="E108" s="38"/>
      <c r="F108" s="24">
        <v>0</v>
      </c>
      <c r="G108" s="13"/>
      <c r="H108" s="25" t="s">
        <v>42</v>
      </c>
      <c r="I108" s="26"/>
      <c r="J108" s="27"/>
      <c r="K108" s="28" t="s">
        <v>346</v>
      </c>
      <c r="L108" s="40"/>
      <c r="M108" s="41"/>
      <c r="N108" s="30" t="str">
        <f>IF(K108="","",VLOOKUP(K108,'Inventário+Enviado+pela+Amazon+'!$C$1:$G$536,5,0))</f>
        <v>CPTSXLRMWH50-2</v>
      </c>
      <c r="O108" s="31" t="str">
        <f>IF(M108="","",VLOOKUP(M108,'Estoque FULL '!$A:$D,3,0))</f>
        <v/>
      </c>
      <c r="P108" s="40">
        <v>2</v>
      </c>
      <c r="Q108" s="40"/>
      <c r="R108" s="40"/>
      <c r="S108" s="32">
        <f>IFERROR(IF(M108&lt;&gt;"",VLOOKUP(M108,'Estoque FULL '!$A:$D,4,0),0),0)</f>
        <v>0</v>
      </c>
      <c r="T108" s="33">
        <f>IFERROR(VLOOKUP(K108,'Inventário+Enviado+pela+Amazon+'!$C$1:$F$510,4,0),0)</f>
        <v>0</v>
      </c>
      <c r="U108" s="34"/>
      <c r="V108" s="35"/>
      <c r="W108" s="13"/>
      <c r="X108" s="13"/>
      <c r="Y108" s="13"/>
      <c r="Z108" s="13"/>
      <c r="AA108" s="13"/>
      <c r="AB108" s="13"/>
      <c r="AC108" s="13" t="str">
        <f t="shared" si="3"/>
        <v/>
      </c>
      <c r="AD108" s="13"/>
      <c r="AE108" s="13"/>
      <c r="AF108" s="13"/>
      <c r="AG108" s="14"/>
      <c r="AH108" s="170"/>
      <c r="AI108" s="170"/>
      <c r="AJ108" s="14">
        <f t="shared" si="4"/>
        <v>0</v>
      </c>
      <c r="AK108" s="14">
        <f t="shared" si="5"/>
        <v>0</v>
      </c>
      <c r="AL108" s="14">
        <f t="shared" si="45"/>
        <v>0</v>
      </c>
      <c r="AM108" s="14"/>
      <c r="AN108" s="14"/>
      <c r="AO108" s="13"/>
      <c r="AP108" s="13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</row>
    <row r="109" spans="1:62" ht="19.5" customHeight="1">
      <c r="A109" s="37" t="s">
        <v>347</v>
      </c>
      <c r="B109" s="44"/>
      <c r="C109" s="44">
        <v>15</v>
      </c>
      <c r="D109" s="44" t="s">
        <v>134</v>
      </c>
      <c r="E109" s="38">
        <f t="shared" ref="E109:E112" si="51">F109+I109</f>
        <v>0</v>
      </c>
      <c r="F109" s="24">
        <v>0</v>
      </c>
      <c r="G109" s="13"/>
      <c r="H109" s="25"/>
      <c r="I109" s="26">
        <f t="shared" ref="I109:I112" si="52">G109*H109</f>
        <v>0</v>
      </c>
      <c r="J109" s="27"/>
      <c r="K109" s="28" t="s">
        <v>348</v>
      </c>
      <c r="L109" s="40">
        <v>7898722574496</v>
      </c>
      <c r="M109" s="41" t="s">
        <v>349</v>
      </c>
      <c r="N109" s="30" t="str">
        <f>IF(K109="","",VLOOKUP(K109,'Inventário+Enviado+pela+Amazon+'!$C$1:$G$536,5,0))</f>
        <v>CPTSXLRMWH1-1</v>
      </c>
      <c r="O109" s="31" t="str">
        <f>IF(M109="","",VLOOKUP(M109,'Estoque FULL '!$A:$D,3,0))</f>
        <v>HIZI39486</v>
      </c>
      <c r="P109" s="40"/>
      <c r="Q109" s="40"/>
      <c r="R109" s="40"/>
      <c r="S109" s="32">
        <f>IFERROR(IF(M109&lt;&gt;"",VLOOKUP(M109,'Estoque FULL '!$A:$D,4,0),0),0)</f>
        <v>26</v>
      </c>
      <c r="T109" s="33">
        <f>IFERROR(VLOOKUP(K109,'Inventário+Enviado+pela+Amazon+'!$C$1:$F$510,4,0),0)</f>
        <v>0</v>
      </c>
      <c r="U109" s="34"/>
      <c r="V109" s="42">
        <f t="shared" ref="V109:V112" si="53">I109+F109+S109+T109+U109</f>
        <v>26</v>
      </c>
      <c r="W109" s="13">
        <f t="shared" ref="W109:W112" si="54">V109*X109</f>
        <v>0</v>
      </c>
      <c r="X109" s="13"/>
      <c r="Y109" s="13"/>
      <c r="Z109" s="13">
        <f t="shared" ref="Z109:Z112" si="55">V109*Y109</f>
        <v>0</v>
      </c>
      <c r="AA109" s="13"/>
      <c r="AB109" s="13"/>
      <c r="AC109" s="13" t="str">
        <f t="shared" si="3"/>
        <v/>
      </c>
      <c r="AD109" s="13"/>
      <c r="AE109" s="47">
        <v>11.84033333333333</v>
      </c>
      <c r="AF109" s="47">
        <v>2.1370833333333334</v>
      </c>
      <c r="AG109" s="153"/>
      <c r="AH109" s="173"/>
      <c r="AI109" s="173"/>
      <c r="AJ109" s="14">
        <f t="shared" si="4"/>
        <v>307.84866666666659</v>
      </c>
      <c r="AK109" s="14">
        <f t="shared" si="5"/>
        <v>55.564166666666672</v>
      </c>
      <c r="AL109" s="14">
        <f t="shared" si="45"/>
        <v>0</v>
      </c>
      <c r="AM109" s="153">
        <f>V109*AH109</f>
        <v>0</v>
      </c>
      <c r="AN109" s="153">
        <f>V109*AI109</f>
        <v>0</v>
      </c>
      <c r="AO109" s="146" t="s">
        <v>53</v>
      </c>
      <c r="AP109" s="13" t="s">
        <v>54</v>
      </c>
      <c r="AQ109" s="20">
        <v>85442000</v>
      </c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</row>
    <row r="110" spans="1:62" ht="19.5" customHeight="1">
      <c r="A110" s="76" t="s">
        <v>350</v>
      </c>
      <c r="B110" s="22"/>
      <c r="C110" s="44">
        <v>15</v>
      </c>
      <c r="D110" s="44" t="s">
        <v>134</v>
      </c>
      <c r="E110" s="38">
        <f t="shared" si="51"/>
        <v>-19</v>
      </c>
      <c r="F110" s="24">
        <v>-19</v>
      </c>
      <c r="G110" s="13"/>
      <c r="H110" s="25"/>
      <c r="I110" s="26">
        <f t="shared" si="52"/>
        <v>0</v>
      </c>
      <c r="J110" s="27"/>
      <c r="K110" s="28" t="s">
        <v>351</v>
      </c>
      <c r="L110" s="40">
        <v>7898722575356</v>
      </c>
      <c r="M110" s="41" t="s">
        <v>352</v>
      </c>
      <c r="N110" s="30" t="str">
        <f>IF(K110="","",VLOOKUP(K110,'Inventário+Enviado+pela+Amazon+'!$C$1:$G$536,5,0))</f>
        <v>CPTSXLRMWH150-1</v>
      </c>
      <c r="O110" s="31" t="str">
        <f>IF(M110="","",VLOOKUP(M110,'Estoque FULL '!$A:$D,3,0))</f>
        <v>GQRO75375</v>
      </c>
      <c r="P110" s="40"/>
      <c r="Q110" s="40"/>
      <c r="R110" s="40"/>
      <c r="S110" s="32">
        <f>IFERROR(IF(M110&lt;&gt;"",VLOOKUP(M110,'Estoque FULL '!$A:$D,4,0),0),0)</f>
        <v>31</v>
      </c>
      <c r="T110" s="33">
        <f>IFERROR(VLOOKUP(K110,'Inventário+Enviado+pela+Amazon+'!$C$1:$F$510,4,0),0)</f>
        <v>0</v>
      </c>
      <c r="U110" s="34"/>
      <c r="V110" s="42">
        <f t="shared" si="53"/>
        <v>12</v>
      </c>
      <c r="W110" s="13">
        <f t="shared" si="54"/>
        <v>165.72</v>
      </c>
      <c r="X110" s="13">
        <v>13.81</v>
      </c>
      <c r="Y110" s="13">
        <v>1.6581999999999999</v>
      </c>
      <c r="Z110" s="13">
        <f t="shared" si="55"/>
        <v>19.898399999999999</v>
      </c>
      <c r="AA110" s="13"/>
      <c r="AB110" s="13"/>
      <c r="AC110" s="13" t="str">
        <f t="shared" si="3"/>
        <v/>
      </c>
      <c r="AD110" s="13"/>
      <c r="AE110" s="13">
        <v>13.298999999999999</v>
      </c>
      <c r="AF110" s="13">
        <v>2.4003333333333337</v>
      </c>
      <c r="AG110" s="153"/>
      <c r="AH110" s="173"/>
      <c r="AI110" s="173"/>
      <c r="AJ110" s="14">
        <f t="shared" si="4"/>
        <v>159.58799999999999</v>
      </c>
      <c r="AK110" s="14">
        <f t="shared" si="5"/>
        <v>28.804000000000002</v>
      </c>
      <c r="AL110" s="14">
        <f t="shared" si="45"/>
        <v>0</v>
      </c>
      <c r="AM110" s="153">
        <f>V110*AH110</f>
        <v>0</v>
      </c>
      <c r="AN110" s="153">
        <f>V110*AI110</f>
        <v>0</v>
      </c>
      <c r="AO110" s="146" t="s">
        <v>53</v>
      </c>
      <c r="AP110" s="13" t="s">
        <v>54</v>
      </c>
      <c r="AQ110" s="20">
        <v>85442000</v>
      </c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</row>
    <row r="111" spans="1:62" ht="19.5" customHeight="1">
      <c r="A111" s="37" t="s">
        <v>353</v>
      </c>
      <c r="B111" s="44"/>
      <c r="C111" s="44" t="s">
        <v>109</v>
      </c>
      <c r="D111" s="44"/>
      <c r="E111" s="38">
        <f t="shared" si="51"/>
        <v>0</v>
      </c>
      <c r="F111" s="24">
        <v>0</v>
      </c>
      <c r="G111" s="13"/>
      <c r="H111" s="25"/>
      <c r="I111" s="26">
        <f t="shared" si="52"/>
        <v>0</v>
      </c>
      <c r="J111" s="27"/>
      <c r="K111" s="28" t="s">
        <v>354</v>
      </c>
      <c r="L111" s="29"/>
      <c r="M111" s="30"/>
      <c r="N111" s="30" t="str">
        <f>IF(K111="","",VLOOKUP(K111,'Inventário+Enviado+pela+Amazon+'!$C$1:$G$536,5,0))</f>
        <v>CPTSXLRMWH2-1</v>
      </c>
      <c r="O111" s="31" t="str">
        <f>IF(M111="","",VLOOKUP(M111,'Estoque FULL '!$A:$D,3,0))</f>
        <v/>
      </c>
      <c r="P111" s="31"/>
      <c r="Q111" s="31"/>
      <c r="R111" s="31"/>
      <c r="S111" s="32">
        <f>IFERROR(IF(M111&lt;&gt;"",VLOOKUP(M111,'Estoque FULL '!$A:$D,4,0),0),0)</f>
        <v>0</v>
      </c>
      <c r="T111" s="33">
        <f>IFERROR(VLOOKUP(K111,'Inventário+Enviado+pela+Amazon+'!$C$1:$F$510,4,0),0)</f>
        <v>0</v>
      </c>
      <c r="U111" s="34"/>
      <c r="V111" s="35">
        <f t="shared" si="53"/>
        <v>0</v>
      </c>
      <c r="W111" s="13">
        <f t="shared" si="54"/>
        <v>0</v>
      </c>
      <c r="X111" s="13">
        <v>13.81</v>
      </c>
      <c r="Y111" s="13">
        <v>1.6581999999999999</v>
      </c>
      <c r="Z111" s="13">
        <f t="shared" si="55"/>
        <v>0</v>
      </c>
      <c r="AA111" s="13"/>
      <c r="AB111" s="13"/>
      <c r="AC111" s="13" t="str">
        <f t="shared" si="3"/>
        <v/>
      </c>
      <c r="AD111" s="13"/>
      <c r="AE111" s="13"/>
      <c r="AF111" s="13"/>
      <c r="AG111" s="14"/>
      <c r="AH111" s="170"/>
      <c r="AI111" s="170"/>
      <c r="AJ111" s="14">
        <f t="shared" si="4"/>
        <v>0</v>
      </c>
      <c r="AK111" s="14">
        <f t="shared" si="5"/>
        <v>0</v>
      </c>
      <c r="AL111" s="14">
        <f t="shared" si="45"/>
        <v>0</v>
      </c>
      <c r="AM111" s="14"/>
      <c r="AN111" s="14"/>
      <c r="AO111" s="13"/>
      <c r="AP111" s="13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</row>
    <row r="112" spans="1:62" ht="19.5" customHeight="1">
      <c r="A112" s="37" t="s">
        <v>355</v>
      </c>
      <c r="B112" s="44"/>
      <c r="C112" s="44" t="s">
        <v>109</v>
      </c>
      <c r="D112" s="44"/>
      <c r="E112" s="38">
        <f t="shared" si="51"/>
        <v>-4</v>
      </c>
      <c r="F112" s="24">
        <v>-4</v>
      </c>
      <c r="G112" s="13"/>
      <c r="H112" s="25"/>
      <c r="I112" s="26">
        <f t="shared" si="52"/>
        <v>0</v>
      </c>
      <c r="J112" s="27"/>
      <c r="K112" s="28" t="s">
        <v>356</v>
      </c>
      <c r="L112" s="40">
        <v>7898722573161</v>
      </c>
      <c r="M112" s="41" t="s">
        <v>222</v>
      </c>
      <c r="N112" s="30" t="str">
        <f>IF(K112="","",VLOOKUP(K112,'Inventário+Enviado+pela+Amazon+'!$C$1:$G$536,5,0))</f>
        <v>CPTSXLRMWH3-1</v>
      </c>
      <c r="O112" s="31" t="str">
        <f>IF(M112="","",VLOOKUP(M112,'Estoque FULL '!$A:$D,3,0))</f>
        <v>UURA13922</v>
      </c>
      <c r="P112" s="40"/>
      <c r="Q112" s="40"/>
      <c r="R112" s="40"/>
      <c r="S112" s="32">
        <f>IFERROR(IF(M112&lt;&gt;"",VLOOKUP(M112,'Estoque FULL '!$A:$D,4,0),0),0)</f>
        <v>2</v>
      </c>
      <c r="T112" s="33">
        <f>IFERROR(VLOOKUP(K112,'Inventário+Enviado+pela+Amazon+'!$C$1:$F$510,4,0),0)</f>
        <v>0</v>
      </c>
      <c r="U112" s="34"/>
      <c r="V112" s="42">
        <f t="shared" si="53"/>
        <v>-2</v>
      </c>
      <c r="W112" s="13">
        <f t="shared" si="54"/>
        <v>-23.52</v>
      </c>
      <c r="X112" s="13">
        <v>11.76</v>
      </c>
      <c r="Y112" s="13">
        <v>1.4120999999999999</v>
      </c>
      <c r="Z112" s="13">
        <f t="shared" si="55"/>
        <v>-2.8241999999999998</v>
      </c>
      <c r="AA112" s="13"/>
      <c r="AB112" s="13"/>
      <c r="AC112" s="13" t="str">
        <f t="shared" si="3"/>
        <v/>
      </c>
      <c r="AD112" s="13"/>
      <c r="AE112" s="13">
        <v>17.384599999999999</v>
      </c>
      <c r="AF112" s="13">
        <v>2.0861999999999998</v>
      </c>
      <c r="AG112" s="14">
        <v>0.64610000000000001</v>
      </c>
      <c r="AH112" s="170">
        <v>0.18115999999999999</v>
      </c>
      <c r="AI112" s="170">
        <v>0.83240000000000003</v>
      </c>
      <c r="AJ112" s="14">
        <f t="shared" si="4"/>
        <v>-34.769199999999998</v>
      </c>
      <c r="AK112" s="14">
        <f t="shared" si="5"/>
        <v>-4.1723999999999997</v>
      </c>
      <c r="AL112" s="14">
        <f t="shared" si="45"/>
        <v>-1.2922</v>
      </c>
      <c r="AM112" s="153">
        <f>V112*AH112</f>
        <v>-0.36231999999999998</v>
      </c>
      <c r="AN112" s="153">
        <f>V112*AI112</f>
        <v>-1.6648000000000001</v>
      </c>
      <c r="AO112" s="43" t="s">
        <v>39</v>
      </c>
      <c r="AP112" s="13" t="s">
        <v>40</v>
      </c>
      <c r="AQ112" s="20">
        <v>85444200</v>
      </c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</row>
    <row r="113" spans="1:62" ht="19.5" customHeight="1">
      <c r="A113" s="37" t="s">
        <v>357</v>
      </c>
      <c r="B113" s="44"/>
      <c r="C113" s="44" t="s">
        <v>42</v>
      </c>
      <c r="D113" s="44"/>
      <c r="E113" s="38"/>
      <c r="F113" s="24">
        <v>0</v>
      </c>
      <c r="G113" s="13"/>
      <c r="H113" s="25" t="s">
        <v>42</v>
      </c>
      <c r="I113" s="26"/>
      <c r="J113" s="27"/>
      <c r="K113" s="28"/>
      <c r="L113" s="40">
        <v>7898722574816</v>
      </c>
      <c r="M113" s="41" t="s">
        <v>358</v>
      </c>
      <c r="N113" s="30" t="str">
        <f>IF(K113="","",VLOOKUP(K113,'Inventário+Enviado+pela+Amazon+'!$C$1:$G$536,5,0))</f>
        <v/>
      </c>
      <c r="O113" s="31" t="str">
        <f>IF(M113="","",VLOOKUP(M113,'Estoque FULL '!$A:$D,3,0))</f>
        <v>FHUP05492</v>
      </c>
      <c r="P113" s="40"/>
      <c r="Q113" s="40">
        <f>V114*P114</f>
        <v>0</v>
      </c>
      <c r="R113" s="40"/>
      <c r="S113" s="32">
        <f>IFERROR(IF(M113&lt;&gt;"",VLOOKUP(M113,'Estoque FULL '!$A:$D,4,0),0),0)</f>
        <v>0</v>
      </c>
      <c r="T113" s="33">
        <f>IFERROR(VLOOKUP(K113,'Inventário+Enviado+pela+Amazon+'!$C$1:$F$510,4,0),0)</f>
        <v>0</v>
      </c>
      <c r="U113" s="34"/>
      <c r="V113" s="42">
        <f>I113+F113+S113+T113+U113+Q113</f>
        <v>0</v>
      </c>
      <c r="W113" s="13"/>
      <c r="X113" s="13"/>
      <c r="Y113" s="13"/>
      <c r="Z113" s="13"/>
      <c r="AA113" s="13"/>
      <c r="AB113" s="13"/>
      <c r="AC113" s="13" t="str">
        <f t="shared" si="3"/>
        <v/>
      </c>
      <c r="AD113" s="13"/>
      <c r="AE113" s="13"/>
      <c r="AF113" s="13"/>
      <c r="AG113" s="14"/>
      <c r="AH113" s="170"/>
      <c r="AI113" s="170"/>
      <c r="AJ113" s="14">
        <f t="shared" si="4"/>
        <v>0</v>
      </c>
      <c r="AK113" s="14">
        <f t="shared" si="5"/>
        <v>0</v>
      </c>
      <c r="AL113" s="14">
        <f t="shared" si="45"/>
        <v>0</v>
      </c>
      <c r="AM113" s="14"/>
      <c r="AN113" s="14"/>
      <c r="AO113" s="13"/>
      <c r="AP113" s="13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</row>
    <row r="114" spans="1:62" ht="19.5" customHeight="1">
      <c r="A114" s="37" t="s">
        <v>359</v>
      </c>
      <c r="B114" s="44"/>
      <c r="C114" s="44" t="s">
        <v>42</v>
      </c>
      <c r="D114" s="44"/>
      <c r="E114" s="38"/>
      <c r="F114" s="24">
        <v>0</v>
      </c>
      <c r="G114" s="13"/>
      <c r="H114" s="25" t="s">
        <v>42</v>
      </c>
      <c r="I114" s="26"/>
      <c r="J114" s="27"/>
      <c r="K114" s="28" t="s">
        <v>360</v>
      </c>
      <c r="L114" s="29"/>
      <c r="M114" s="30"/>
      <c r="N114" s="30" t="str">
        <f>IF(K114="","",VLOOKUP(K114,'Inventário+Enviado+pela+Amazon+'!$C$1:$G$536,5,0))</f>
        <v>CPTSXLRMWH3-2</v>
      </c>
      <c r="O114" s="31" t="str">
        <f>IF(M114="","",VLOOKUP(M114,'Estoque FULL '!$A:$D,3,0))</f>
        <v/>
      </c>
      <c r="P114" s="31">
        <v>2</v>
      </c>
      <c r="Q114" s="31"/>
      <c r="R114" s="31"/>
      <c r="S114" s="32">
        <f>IFERROR(IF(M114&lt;&gt;"",VLOOKUP(M114,'Estoque FULL '!$A:$D,4,0),0),0)</f>
        <v>0</v>
      </c>
      <c r="T114" s="33">
        <f>IFERROR(VLOOKUP(K114,'Inventário+Enviado+pela+Amazon+'!$C$1:$F$510,4,0),0)</f>
        <v>0</v>
      </c>
      <c r="U114" s="34"/>
      <c r="V114" s="35"/>
      <c r="W114" s="13"/>
      <c r="X114" s="13"/>
      <c r="Y114" s="13"/>
      <c r="Z114" s="13"/>
      <c r="AA114" s="13"/>
      <c r="AB114" s="13"/>
      <c r="AC114" s="13" t="str">
        <f t="shared" si="3"/>
        <v/>
      </c>
      <c r="AD114" s="13"/>
      <c r="AE114" s="13"/>
      <c r="AF114" s="13"/>
      <c r="AG114" s="14"/>
      <c r="AH114" s="170"/>
      <c r="AI114" s="170"/>
      <c r="AJ114" s="14">
        <f t="shared" si="4"/>
        <v>0</v>
      </c>
      <c r="AK114" s="14">
        <f t="shared" si="5"/>
        <v>0</v>
      </c>
      <c r="AL114" s="14">
        <f t="shared" si="45"/>
        <v>0</v>
      </c>
      <c r="AM114" s="14"/>
      <c r="AN114" s="14"/>
      <c r="AO114" s="13"/>
      <c r="AP114" s="13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</row>
    <row r="115" spans="1:62" ht="19.5" customHeight="1">
      <c r="A115" s="37" t="s">
        <v>361</v>
      </c>
      <c r="B115" s="44"/>
      <c r="C115" s="44" t="s">
        <v>109</v>
      </c>
      <c r="D115" s="44"/>
      <c r="E115" s="38">
        <f t="shared" ref="E115:E117" si="56">F115+I115</f>
        <v>0</v>
      </c>
      <c r="F115" s="24">
        <v>0</v>
      </c>
      <c r="G115" s="13"/>
      <c r="H115" s="25"/>
      <c r="I115" s="26">
        <f t="shared" ref="I115:I117" si="57">G115*H115</f>
        <v>0</v>
      </c>
      <c r="J115" s="27"/>
      <c r="K115" s="28" t="s">
        <v>362</v>
      </c>
      <c r="L115" s="29"/>
      <c r="M115" s="30"/>
      <c r="N115" s="30" t="str">
        <f>IF(K115="","",VLOOKUP(K115,'Inventário+Enviado+pela+Amazon+'!$C$1:$G$536,5,0))</f>
        <v>CPTSXLRMWH5-1</v>
      </c>
      <c r="O115" s="31" t="str">
        <f>IF(M115="","",VLOOKUP(M115,'Estoque FULL '!$A:$D,3,0))</f>
        <v/>
      </c>
      <c r="P115" s="31"/>
      <c r="Q115" s="31"/>
      <c r="R115" s="31"/>
      <c r="S115" s="32">
        <f>IFERROR(IF(M115&lt;&gt;"",VLOOKUP(M115,'Estoque FULL '!$A:$D,4,0),0),0)</f>
        <v>0</v>
      </c>
      <c r="T115" s="33">
        <f>IFERROR(VLOOKUP(K115,'Inventário+Enviado+pela+Amazon+'!$C$1:$F$510,4,0),0)</f>
        <v>0</v>
      </c>
      <c r="U115" s="34"/>
      <c r="V115" s="35">
        <f t="shared" ref="V115:V161" si="58">I115+F115+S115+T115+U115</f>
        <v>0</v>
      </c>
      <c r="W115" s="13">
        <f t="shared" ref="W115:W117" si="59">V115*X115</f>
        <v>0</v>
      </c>
      <c r="X115" s="13">
        <v>10.78</v>
      </c>
      <c r="Y115" s="13">
        <v>1.2945</v>
      </c>
      <c r="Z115" s="13">
        <f t="shared" ref="Z115:Z117" si="60">V115*Y115</f>
        <v>0</v>
      </c>
      <c r="AA115" s="13"/>
      <c r="AB115" s="13"/>
      <c r="AC115" s="13" t="str">
        <f t="shared" si="3"/>
        <v/>
      </c>
      <c r="AD115" s="13"/>
      <c r="AE115" s="13"/>
      <c r="AF115" s="13"/>
      <c r="AG115" s="14"/>
      <c r="AH115" s="170"/>
      <c r="AI115" s="170"/>
      <c r="AJ115" s="14">
        <f t="shared" si="4"/>
        <v>0</v>
      </c>
      <c r="AK115" s="14">
        <f t="shared" si="5"/>
        <v>0</v>
      </c>
      <c r="AL115" s="14">
        <f t="shared" si="45"/>
        <v>0</v>
      </c>
      <c r="AM115" s="14"/>
      <c r="AN115" s="14"/>
      <c r="AO115" s="13"/>
      <c r="AP115" s="13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</row>
    <row r="116" spans="1:62" ht="19.5" customHeight="1">
      <c r="A116" s="57" t="s">
        <v>363</v>
      </c>
      <c r="B116" s="57" t="s">
        <v>77</v>
      </c>
      <c r="C116" s="57"/>
      <c r="D116" s="57"/>
      <c r="E116" s="38">
        <f t="shared" si="56"/>
        <v>250</v>
      </c>
      <c r="F116" s="24">
        <v>250</v>
      </c>
      <c r="G116" s="13"/>
      <c r="H116" s="25"/>
      <c r="I116" s="26">
        <f t="shared" si="57"/>
        <v>0</v>
      </c>
      <c r="J116" s="27"/>
      <c r="K116" s="28" t="s">
        <v>364</v>
      </c>
      <c r="L116" s="29"/>
      <c r="M116" s="30" t="s">
        <v>3186</v>
      </c>
      <c r="N116" s="30" t="str">
        <f>IF(K116="","",VLOOKUP(K116,'Inventário+Enviado+pela+Amazon+'!$C$1:$G$536,5,0))</f>
        <v>SP-RNL7-RM8L</v>
      </c>
      <c r="O116" s="31" t="e">
        <f>IF(M116="","",VLOOKUP(M116,'Estoque FULL '!$A:$D,3,0))</f>
        <v>#N/A</v>
      </c>
      <c r="P116" s="31"/>
      <c r="Q116" s="31"/>
      <c r="R116" s="31"/>
      <c r="S116" s="32">
        <f>IFERROR(IF(M116&lt;&gt;"",VLOOKUP(M116,'Estoque FULL '!$A:$D,4,0),0),0)</f>
        <v>0</v>
      </c>
      <c r="T116" s="33">
        <f>IFERROR(VLOOKUP(K116,'Inventário+Enviado+pela+Amazon+'!$C$1:$F$510,4,0),0)</f>
        <v>0</v>
      </c>
      <c r="U116" s="34"/>
      <c r="V116" s="35">
        <f t="shared" si="58"/>
        <v>250</v>
      </c>
      <c r="W116" s="13">
        <f t="shared" si="59"/>
        <v>3972.5</v>
      </c>
      <c r="X116" s="13">
        <v>15.89</v>
      </c>
      <c r="Y116" s="13">
        <v>1.9024000000000001</v>
      </c>
      <c r="Z116" s="13">
        <f t="shared" si="60"/>
        <v>475.6</v>
      </c>
      <c r="AA116" s="13"/>
      <c r="AB116" s="13"/>
      <c r="AC116" s="13" t="str">
        <f t="shared" si="3"/>
        <v/>
      </c>
      <c r="AD116" s="13"/>
      <c r="AE116" s="157">
        <v>9.5295199999999998</v>
      </c>
      <c r="AF116" s="157">
        <v>1.1448800000000001</v>
      </c>
      <c r="AG116" s="164">
        <v>0.36180000000000001</v>
      </c>
      <c r="AH116" s="170">
        <f>AI116/4.59554784619832</f>
        <v>0.14068692840037295</v>
      </c>
      <c r="AI116" s="170">
        <f>AG116*1.78699146157709</f>
        <v>0.64653351079859123</v>
      </c>
      <c r="AJ116" s="14">
        <f t="shared" si="4"/>
        <v>2382.38</v>
      </c>
      <c r="AK116" s="14">
        <f t="shared" si="5"/>
        <v>286.22000000000003</v>
      </c>
      <c r="AL116" s="14">
        <f t="shared" si="45"/>
        <v>90.45</v>
      </c>
      <c r="AM116" s="153">
        <f>V116*AH116</f>
        <v>35.171732100093237</v>
      </c>
      <c r="AN116" s="153">
        <f>V116*AI116</f>
        <v>161.63337769964781</v>
      </c>
      <c r="AO116" s="154" t="s">
        <v>3142</v>
      </c>
      <c r="AP116" s="155" t="s">
        <v>3146</v>
      </c>
      <c r="AQ116" s="20">
        <v>85442000</v>
      </c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</row>
    <row r="117" spans="1:62" ht="19.5" customHeight="1">
      <c r="A117" s="57" t="s">
        <v>365</v>
      </c>
      <c r="B117" s="44"/>
      <c r="C117" s="44"/>
      <c r="D117" s="44"/>
      <c r="E117" s="38">
        <f t="shared" si="56"/>
        <v>0</v>
      </c>
      <c r="F117" s="24">
        <v>0</v>
      </c>
      <c r="G117" s="13"/>
      <c r="H117" s="25"/>
      <c r="I117" s="26">
        <f t="shared" si="57"/>
        <v>0</v>
      </c>
      <c r="J117" s="27"/>
      <c r="K117" s="28" t="s">
        <v>366</v>
      </c>
      <c r="L117" s="40">
        <v>7898969395762</v>
      </c>
      <c r="M117" s="41" t="s">
        <v>367</v>
      </c>
      <c r="N117" s="30" t="str">
        <f>IF(K117="","",VLOOKUP(K117,'Inventário+Enviado+pela+Amazon+'!$C$1:$G$536,5,0))</f>
        <v>2T-C363-3YD8</v>
      </c>
      <c r="O117" s="31" t="str">
        <f>IF(M117="","",VLOOKUP(M117,'Estoque FULL '!$A:$D,3,0))</f>
        <v>KZHN28093</v>
      </c>
      <c r="P117" s="40"/>
      <c r="Q117" s="40"/>
      <c r="R117" s="40"/>
      <c r="S117" s="32">
        <f>IFERROR(IF(M117&lt;&gt;"",VLOOKUP(M117,'Estoque FULL '!$A:$D,4,0),0),0)</f>
        <v>11</v>
      </c>
      <c r="T117" s="33">
        <f>IFERROR(VLOOKUP(K117,'Inventário+Enviado+pela+Amazon+'!$C$1:$F$510,4,0),0)</f>
        <v>0</v>
      </c>
      <c r="U117" s="34"/>
      <c r="V117" s="42">
        <f t="shared" si="58"/>
        <v>11</v>
      </c>
      <c r="W117" s="13">
        <f t="shared" si="59"/>
        <v>151.91</v>
      </c>
      <c r="X117" s="13">
        <v>13.81</v>
      </c>
      <c r="Y117" s="13">
        <v>1.6581999999999999</v>
      </c>
      <c r="Z117" s="13">
        <f t="shared" si="60"/>
        <v>18.240199999999998</v>
      </c>
      <c r="AA117" s="13"/>
      <c r="AB117" s="13"/>
      <c r="AC117" s="13" t="str">
        <f t="shared" si="3"/>
        <v/>
      </c>
      <c r="AD117" s="13"/>
      <c r="AE117" s="13">
        <v>11.84033333333333</v>
      </c>
      <c r="AF117" s="13">
        <v>2.1370833333333334</v>
      </c>
      <c r="AG117" s="153">
        <v>0.45</v>
      </c>
      <c r="AH117" s="170">
        <f>AI117/4.59554784619832</f>
        <v>0.17498374179150866</v>
      </c>
      <c r="AI117" s="170">
        <f>AG117*1.78699146157709</f>
        <v>0.80414615770969056</v>
      </c>
      <c r="AJ117" s="14">
        <f t="shared" si="4"/>
        <v>130.24366666666663</v>
      </c>
      <c r="AK117" s="14">
        <f t="shared" si="5"/>
        <v>23.507916666666667</v>
      </c>
      <c r="AL117" s="14">
        <f t="shared" si="45"/>
        <v>4.95</v>
      </c>
      <c r="AM117" s="153">
        <f>V117*AH117</f>
        <v>1.9248211597065952</v>
      </c>
      <c r="AN117" s="153">
        <f>V117*AI117</f>
        <v>8.8456077348065953</v>
      </c>
      <c r="AO117" s="146" t="s">
        <v>53</v>
      </c>
      <c r="AP117" s="13" t="s">
        <v>54</v>
      </c>
      <c r="AQ117" s="20">
        <v>85442000</v>
      </c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</row>
    <row r="118" spans="1:62" ht="19.5" customHeight="1">
      <c r="A118" s="60" t="s">
        <v>368</v>
      </c>
      <c r="B118" s="44"/>
      <c r="C118" s="44" t="s">
        <v>42</v>
      </c>
      <c r="D118" s="44"/>
      <c r="E118" s="38"/>
      <c r="F118" s="24"/>
      <c r="G118" s="13"/>
      <c r="H118" s="25" t="s">
        <v>42</v>
      </c>
      <c r="I118" s="26"/>
      <c r="J118" s="27"/>
      <c r="K118" s="28"/>
      <c r="L118" s="40">
        <v>7898722573628</v>
      </c>
      <c r="M118" s="41" t="s">
        <v>369</v>
      </c>
      <c r="N118" s="30" t="str">
        <f>IF(K118="","",VLOOKUP(K118,'Inventário+Enviado+pela+Amazon+'!$C$1:$G$536,5,0))</f>
        <v/>
      </c>
      <c r="O118" s="31" t="str">
        <f>IF(M118="","",VLOOKUP(M118,'Estoque FULL '!$A:$D,3,0))</f>
        <v>GGNJ51980</v>
      </c>
      <c r="P118" s="40"/>
      <c r="Q118" s="40"/>
      <c r="R118" s="40"/>
      <c r="S118" s="32">
        <f>IFERROR(IF(M118&lt;&gt;"",VLOOKUP(M118,'Estoque FULL '!$A:$D,4,0),0),0)</f>
        <v>12</v>
      </c>
      <c r="T118" s="33">
        <f>IFERROR(VLOOKUP(K118,'Inventário+Enviado+pela+Amazon+'!$C$1:$F$510,4,0),0)</f>
        <v>0</v>
      </c>
      <c r="U118" s="34"/>
      <c r="V118" s="42">
        <f t="shared" si="58"/>
        <v>12</v>
      </c>
      <c r="W118" s="13"/>
      <c r="X118" s="13"/>
      <c r="Y118" s="13"/>
      <c r="Z118" s="13"/>
      <c r="AA118" s="13"/>
      <c r="AB118" s="13"/>
      <c r="AC118" s="13" t="str">
        <f t="shared" si="3"/>
        <v/>
      </c>
      <c r="AD118" s="13"/>
      <c r="AE118" s="13"/>
      <c r="AF118" s="13"/>
      <c r="AG118" s="14"/>
      <c r="AH118" s="170"/>
      <c r="AI118" s="170"/>
      <c r="AJ118" s="14">
        <f t="shared" si="4"/>
        <v>0</v>
      </c>
      <c r="AK118" s="14">
        <f t="shared" si="5"/>
        <v>0</v>
      </c>
      <c r="AL118" s="14">
        <f t="shared" si="45"/>
        <v>0</v>
      </c>
      <c r="AM118" s="14"/>
      <c r="AN118" s="14"/>
      <c r="AO118" s="13"/>
      <c r="AP118" s="13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</row>
    <row r="119" spans="1:62" ht="19.5" customHeight="1">
      <c r="A119" s="57" t="s">
        <v>370</v>
      </c>
      <c r="B119" s="44"/>
      <c r="C119" s="44" t="s">
        <v>109</v>
      </c>
      <c r="D119" s="44"/>
      <c r="E119" s="38">
        <f t="shared" ref="E119:E128" si="61">F119+I119</f>
        <v>0</v>
      </c>
      <c r="F119" s="39">
        <v>0</v>
      </c>
      <c r="G119" s="13"/>
      <c r="H119" s="25"/>
      <c r="I119" s="26">
        <f t="shared" ref="I119:I128" si="62">G119*H119</f>
        <v>0</v>
      </c>
      <c r="J119" s="27"/>
      <c r="K119" s="28" t="s">
        <v>371</v>
      </c>
      <c r="L119" s="40">
        <v>7898969395779</v>
      </c>
      <c r="M119" s="41" t="s">
        <v>372</v>
      </c>
      <c r="N119" s="30" t="str">
        <f>IF(K119="","",VLOOKUP(K119,'Inventário+Enviado+pela+Amazon+'!$C$1:$G$536,5,0))</f>
        <v>8G-L6J4-F156</v>
      </c>
      <c r="O119" s="31" t="str">
        <f>IF(M119="","",VLOOKUP(M119,'Estoque FULL '!$A:$D,3,0))</f>
        <v>PNZZ86769</v>
      </c>
      <c r="P119" s="40"/>
      <c r="Q119" s="40"/>
      <c r="R119" s="40"/>
      <c r="S119" s="32">
        <f>IFERROR(IF(M119&lt;&gt;"",VLOOKUP(M119,'Estoque FULL '!$A:$D,4,0),0),0)</f>
        <v>0</v>
      </c>
      <c r="T119" s="33">
        <f>IFERROR(VLOOKUP(K119,'Inventário+Enviado+pela+Amazon+'!$C$1:$F$510,4,0),0)</f>
        <v>0</v>
      </c>
      <c r="U119" s="34"/>
      <c r="V119" s="42">
        <f t="shared" si="58"/>
        <v>0</v>
      </c>
      <c r="W119" s="13">
        <f t="shared" ref="W119:W128" si="63">V119*X119</f>
        <v>0</v>
      </c>
      <c r="X119" s="13">
        <v>17.64</v>
      </c>
      <c r="Y119" s="13">
        <v>2.1179999999999999</v>
      </c>
      <c r="Z119" s="13">
        <f t="shared" ref="Z119:Z128" si="64">V119*Y119</f>
        <v>0</v>
      </c>
      <c r="AA119" s="13"/>
      <c r="AB119" s="13"/>
      <c r="AC119" s="13" t="str">
        <f t="shared" si="3"/>
        <v/>
      </c>
      <c r="AD119" s="13"/>
      <c r="AE119" s="47">
        <v>12.698222222222221</v>
      </c>
      <c r="AF119" s="47">
        <v>2.2919999999999998</v>
      </c>
      <c r="AG119" s="153"/>
      <c r="AH119" s="173"/>
      <c r="AI119" s="173"/>
      <c r="AJ119" s="14">
        <f t="shared" si="4"/>
        <v>0</v>
      </c>
      <c r="AK119" s="14">
        <f t="shared" si="5"/>
        <v>0</v>
      </c>
      <c r="AL119" s="14">
        <f t="shared" si="45"/>
        <v>0</v>
      </c>
      <c r="AM119" s="153"/>
      <c r="AN119" s="153"/>
      <c r="AO119" s="146" t="s">
        <v>53</v>
      </c>
      <c r="AP119" s="13" t="s">
        <v>54</v>
      </c>
      <c r="AQ119" s="20">
        <v>85442000</v>
      </c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</row>
    <row r="120" spans="1:62" ht="19.5" customHeight="1">
      <c r="A120" s="57" t="s">
        <v>373</v>
      </c>
      <c r="B120" s="44"/>
      <c r="C120" s="44" t="s">
        <v>109</v>
      </c>
      <c r="D120" s="44"/>
      <c r="E120" s="38">
        <f t="shared" si="61"/>
        <v>0</v>
      </c>
      <c r="F120" s="51">
        <v>0</v>
      </c>
      <c r="G120" s="13"/>
      <c r="H120" s="25"/>
      <c r="I120" s="26">
        <f t="shared" si="62"/>
        <v>0</v>
      </c>
      <c r="J120" s="45" t="s">
        <v>169</v>
      </c>
      <c r="K120" s="28" t="s">
        <v>374</v>
      </c>
      <c r="L120" s="40">
        <v>7898969395786</v>
      </c>
      <c r="M120" s="41" t="s">
        <v>375</v>
      </c>
      <c r="N120" s="30" t="str">
        <f>IF(K120="","",VLOOKUP(K120,'Inventário+Enviado+pela+Amazon+'!$C$1:$G$536,5,0))</f>
        <v>7D-Z2BK-M2LR</v>
      </c>
      <c r="O120" s="31" t="str">
        <f>IF(M120="","",VLOOKUP(M120,'Estoque FULL '!$A:$D,3,0))</f>
        <v>MNZH84671</v>
      </c>
      <c r="P120" s="40"/>
      <c r="Q120" s="40"/>
      <c r="R120" s="40"/>
      <c r="S120" s="32">
        <f>IFERROR(IF(M120&lt;&gt;"",VLOOKUP(M120,'Estoque FULL '!$A:$D,4,0),0),0)</f>
        <v>0</v>
      </c>
      <c r="T120" s="33">
        <f>IFERROR(VLOOKUP(K120,'Inventário+Enviado+pela+Amazon+'!$C$1:$F$510,4,0),0)</f>
        <v>0</v>
      </c>
      <c r="U120" s="34"/>
      <c r="V120" s="42">
        <f t="shared" si="58"/>
        <v>0</v>
      </c>
      <c r="W120" s="13">
        <f t="shared" si="63"/>
        <v>0</v>
      </c>
      <c r="X120" s="13"/>
      <c r="Y120" s="13"/>
      <c r="Z120" s="13">
        <f t="shared" si="64"/>
        <v>0</v>
      </c>
      <c r="AA120" s="13"/>
      <c r="AB120" s="13"/>
      <c r="AC120" s="13" t="str">
        <f t="shared" si="3"/>
        <v/>
      </c>
      <c r="AD120" s="13"/>
      <c r="AE120" s="13">
        <v>13.8996</v>
      </c>
      <c r="AF120" s="13">
        <v>2.5087999999999999</v>
      </c>
      <c r="AG120" s="153"/>
      <c r="AH120" s="173"/>
      <c r="AI120" s="173"/>
      <c r="AJ120" s="14">
        <f t="shared" si="4"/>
        <v>0</v>
      </c>
      <c r="AK120" s="14">
        <f t="shared" si="5"/>
        <v>0</v>
      </c>
      <c r="AL120" s="14">
        <f t="shared" si="45"/>
        <v>0</v>
      </c>
      <c r="AM120" s="153"/>
      <c r="AN120" s="153"/>
      <c r="AO120" s="154" t="s">
        <v>3142</v>
      </c>
      <c r="AP120" s="155" t="s">
        <v>3146</v>
      </c>
      <c r="AQ120" s="20">
        <v>85442000</v>
      </c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</row>
    <row r="121" spans="1:62" ht="19.5" customHeight="1">
      <c r="A121" s="57" t="s">
        <v>376</v>
      </c>
      <c r="B121" s="44"/>
      <c r="C121" s="44" t="s">
        <v>109</v>
      </c>
      <c r="D121" s="44"/>
      <c r="E121" s="38">
        <f t="shared" si="61"/>
        <v>170</v>
      </c>
      <c r="F121" s="24">
        <v>170</v>
      </c>
      <c r="G121" s="13"/>
      <c r="H121" s="25"/>
      <c r="I121" s="26">
        <f t="shared" si="62"/>
        <v>0</v>
      </c>
      <c r="J121" s="27"/>
      <c r="K121" s="77" t="s">
        <v>377</v>
      </c>
      <c r="L121" s="40">
        <v>7898969395793</v>
      </c>
      <c r="M121" s="41" t="s">
        <v>378</v>
      </c>
      <c r="N121" s="30" t="str">
        <f>IF(K121="","",VLOOKUP(K121,'Inventário+Enviado+pela+Amazon+'!$C$1:$G$536,5,0))</f>
        <v>JJ-AJSC-8GCP</v>
      </c>
      <c r="O121" s="31" t="str">
        <f>IF(M121="","",VLOOKUP(M121,'Estoque FULL '!$A:$D,3,0))</f>
        <v>GOYP00608</v>
      </c>
      <c r="P121" s="40"/>
      <c r="Q121" s="40"/>
      <c r="R121" s="40"/>
      <c r="S121" s="32">
        <f>IFERROR(IF(M121&lt;&gt;"",VLOOKUP(M121,'Estoque FULL '!$A:$D,4,0),0),0)</f>
        <v>29</v>
      </c>
      <c r="T121" s="33">
        <f>IFERROR(VLOOKUP(K121,'Inventário+Enviado+pela+Amazon+'!$C$1:$F$510,4,0),0)</f>
        <v>0</v>
      </c>
      <c r="U121" s="34"/>
      <c r="V121" s="42">
        <f t="shared" si="58"/>
        <v>199</v>
      </c>
      <c r="W121" s="13">
        <f t="shared" si="63"/>
        <v>2748.19</v>
      </c>
      <c r="X121" s="13">
        <v>13.81</v>
      </c>
      <c r="Y121" s="13">
        <v>1.6581999999999999</v>
      </c>
      <c r="Z121" s="13">
        <f t="shared" si="64"/>
        <v>329.98179999999996</v>
      </c>
      <c r="AA121" s="13"/>
      <c r="AB121" s="13"/>
      <c r="AC121" s="13" t="str">
        <f t="shared" si="3"/>
        <v/>
      </c>
      <c r="AD121" s="13"/>
      <c r="AE121" s="157">
        <v>16.430150000000001</v>
      </c>
      <c r="AF121" s="157">
        <v>1.9739500000000001</v>
      </c>
      <c r="AG121" s="164">
        <v>0.62375000000000003</v>
      </c>
      <c r="AH121" s="170">
        <f>AI121/4.59554784619832</f>
        <v>0.24254690876100785</v>
      </c>
      <c r="AI121" s="170">
        <f>AG121*1.78699146157709</f>
        <v>1.11463592415871</v>
      </c>
      <c r="AJ121" s="14">
        <f t="shared" si="4"/>
        <v>3269.5998500000001</v>
      </c>
      <c r="AK121" s="14">
        <f t="shared" si="5"/>
        <v>392.81605000000002</v>
      </c>
      <c r="AL121" s="14">
        <f t="shared" si="45"/>
        <v>124.12625</v>
      </c>
      <c r="AM121" s="153">
        <f>V121*AH121</f>
        <v>48.266834843440563</v>
      </c>
      <c r="AN121" s="153">
        <f>V121*AI121</f>
        <v>221.81254890758331</v>
      </c>
      <c r="AO121" s="146" t="s">
        <v>53</v>
      </c>
      <c r="AP121" s="13" t="s">
        <v>54</v>
      </c>
      <c r="AQ121" s="20">
        <v>85442000</v>
      </c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</row>
    <row r="122" spans="1:62" ht="19.5" customHeight="1">
      <c r="A122" s="49" t="s">
        <v>379</v>
      </c>
      <c r="B122" s="22"/>
      <c r="C122" s="22"/>
      <c r="D122" s="22"/>
      <c r="E122" s="38">
        <f t="shared" si="61"/>
        <v>38</v>
      </c>
      <c r="F122" s="24">
        <v>0</v>
      </c>
      <c r="G122" s="13">
        <v>1</v>
      </c>
      <c r="H122" s="25">
        <v>38</v>
      </c>
      <c r="I122" s="26">
        <f t="shared" si="62"/>
        <v>38</v>
      </c>
      <c r="J122" s="27"/>
      <c r="K122" s="28"/>
      <c r="L122" s="40">
        <v>7898722574717</v>
      </c>
      <c r="M122" s="41" t="s">
        <v>380</v>
      </c>
      <c r="N122" s="30" t="str">
        <f>IF(K122="","",VLOOKUP(K122,'Inventário+Enviado+pela+Amazon+'!$C$1:$G$536,5,0))</f>
        <v/>
      </c>
      <c r="O122" s="31" t="str">
        <f>IF(M122="","",VLOOKUP(M122,'Estoque FULL '!$A:$D,3,0))</f>
        <v>HDGP34576</v>
      </c>
      <c r="P122" s="40"/>
      <c r="Q122" s="40"/>
      <c r="R122" s="40"/>
      <c r="S122" s="32">
        <f>IFERROR(IF(M122&lt;&gt;"",VLOOKUP(M122,'Estoque FULL '!$A:$D,4,0),0),0)</f>
        <v>0</v>
      </c>
      <c r="T122" s="33">
        <f>IFERROR(VLOOKUP(K122,'Inventário+Enviado+pela+Amazon+'!$C$1:$F$510,4,0),0)</f>
        <v>0</v>
      </c>
      <c r="U122" s="34"/>
      <c r="V122" s="42">
        <f t="shared" si="58"/>
        <v>38</v>
      </c>
      <c r="W122" s="13">
        <f t="shared" si="63"/>
        <v>582.16</v>
      </c>
      <c r="X122" s="13">
        <v>15.32</v>
      </c>
      <c r="Y122" s="13">
        <v>1.8401000000000001</v>
      </c>
      <c r="Z122" s="13">
        <f t="shared" si="64"/>
        <v>69.9238</v>
      </c>
      <c r="AA122" s="13"/>
      <c r="AB122" s="13"/>
      <c r="AC122" s="13" t="str">
        <f t="shared" si="3"/>
        <v/>
      </c>
      <c r="AD122" s="13"/>
      <c r="AE122" s="13">
        <v>22.758330000000001</v>
      </c>
      <c r="AF122" s="13">
        <v>2.5210749999999997</v>
      </c>
      <c r="AG122" s="153">
        <v>0.86</v>
      </c>
      <c r="AH122" s="170">
        <f>AI122/4.59554784619832</f>
        <v>0.33441337320154985</v>
      </c>
      <c r="AI122" s="170">
        <f>AG122*1.78699146157709</f>
        <v>1.5368126569562974</v>
      </c>
      <c r="AJ122" s="14">
        <f t="shared" si="4"/>
        <v>864.81654000000003</v>
      </c>
      <c r="AK122" s="14">
        <f t="shared" si="5"/>
        <v>95.800849999999997</v>
      </c>
      <c r="AL122" s="14">
        <f t="shared" si="45"/>
        <v>32.68</v>
      </c>
      <c r="AM122" s="153">
        <f>V122*AH122</f>
        <v>12.707708181658894</v>
      </c>
      <c r="AN122" s="153">
        <f>V122*AI122</f>
        <v>58.398880964339305</v>
      </c>
      <c r="AO122" s="146" t="s">
        <v>53</v>
      </c>
      <c r="AP122" s="13" t="s">
        <v>54</v>
      </c>
      <c r="AQ122" s="20">
        <v>85442000</v>
      </c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</row>
    <row r="123" spans="1:62" ht="19.5" customHeight="1">
      <c r="A123" s="61" t="s">
        <v>381</v>
      </c>
      <c r="B123" s="62"/>
      <c r="C123" s="62"/>
      <c r="D123" s="62"/>
      <c r="E123" s="38">
        <f t="shared" si="61"/>
        <v>0</v>
      </c>
      <c r="F123" s="24">
        <v>0</v>
      </c>
      <c r="G123" s="78"/>
      <c r="H123" s="25"/>
      <c r="I123" s="26">
        <f t="shared" si="62"/>
        <v>0</v>
      </c>
      <c r="J123" s="27"/>
      <c r="K123" s="28"/>
      <c r="L123" s="29"/>
      <c r="M123" s="30"/>
      <c r="N123" s="30" t="str">
        <f>IF(K123="","",VLOOKUP(K123,'Inventário+Enviado+pela+Amazon+'!$C$1:$G$536,5,0))</f>
        <v/>
      </c>
      <c r="O123" s="31" t="str">
        <f>IF(M123="","",VLOOKUP(M123,'Estoque FULL '!$A:$D,3,0))</f>
        <v/>
      </c>
      <c r="P123" s="31"/>
      <c r="Q123" s="31"/>
      <c r="R123" s="31"/>
      <c r="S123" s="32">
        <f>IFERROR(IF(M123&lt;&gt;"",VLOOKUP(M123,'Estoque FULL '!$A:$D,4,0),0),0)</f>
        <v>0</v>
      </c>
      <c r="T123" s="33">
        <f>IFERROR(VLOOKUP(K123,'Inventário+Enviado+pela+Amazon+'!$C$1:$F$510,4,0),0)</f>
        <v>0</v>
      </c>
      <c r="U123" s="34"/>
      <c r="V123" s="35">
        <f t="shared" si="58"/>
        <v>0</v>
      </c>
      <c r="W123" s="13">
        <f t="shared" si="63"/>
        <v>0</v>
      </c>
      <c r="X123" s="13">
        <v>15.32</v>
      </c>
      <c r="Y123" s="13">
        <v>1.8401000000000001</v>
      </c>
      <c r="Z123" s="13">
        <f t="shared" si="64"/>
        <v>0</v>
      </c>
      <c r="AA123" s="13"/>
      <c r="AB123" s="13"/>
      <c r="AC123" s="13" t="str">
        <f t="shared" si="3"/>
        <v/>
      </c>
      <c r="AD123" s="13"/>
      <c r="AE123" s="13"/>
      <c r="AF123" s="13"/>
      <c r="AG123" s="14"/>
      <c r="AH123" s="170"/>
      <c r="AI123" s="170"/>
      <c r="AJ123" s="14">
        <f t="shared" si="4"/>
        <v>0</v>
      </c>
      <c r="AK123" s="14">
        <f t="shared" si="5"/>
        <v>0</v>
      </c>
      <c r="AL123" s="14">
        <f t="shared" si="45"/>
        <v>0</v>
      </c>
      <c r="AM123" s="14"/>
      <c r="AN123" s="14"/>
      <c r="AO123" s="13"/>
      <c r="AP123" s="13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</row>
    <row r="124" spans="1:62" ht="19.5" customHeight="1">
      <c r="A124" s="37" t="s">
        <v>382</v>
      </c>
      <c r="B124" s="37" t="s">
        <v>36</v>
      </c>
      <c r="C124" s="37">
        <v>15</v>
      </c>
      <c r="D124" s="37"/>
      <c r="E124" s="38">
        <v>16</v>
      </c>
      <c r="F124" s="39">
        <v>0</v>
      </c>
      <c r="G124" s="13"/>
      <c r="H124" s="25"/>
      <c r="I124" s="26">
        <f t="shared" si="62"/>
        <v>0</v>
      </c>
      <c r="J124" s="27"/>
      <c r="K124" s="28" t="s">
        <v>383</v>
      </c>
      <c r="L124" s="40">
        <v>7898722572829</v>
      </c>
      <c r="M124" s="41" t="s">
        <v>384</v>
      </c>
      <c r="N124" s="30" t="str">
        <f>IF(K124="","",VLOOKUP(K124,'Inventário+Enviado+pela+Amazon+'!$C$1:$G$536,5,0))</f>
        <v>7N-GNFV-AHD4</v>
      </c>
      <c r="O124" s="31" t="str">
        <f>IF(M124="","",VLOOKUP(M124,'Estoque FULL '!$A:$D,3,0))</f>
        <v>EIWT07986</v>
      </c>
      <c r="P124" s="40"/>
      <c r="Q124" s="40"/>
      <c r="R124" s="40"/>
      <c r="S124" s="32">
        <f>IFERROR(IF(M124&lt;&gt;"",VLOOKUP(M124,'Estoque FULL '!$A:$D,4,0),0),0)</f>
        <v>2</v>
      </c>
      <c r="T124" s="33">
        <f>IFERROR(VLOOKUP(K124,'Inventário+Enviado+pela+Amazon+'!$C$1:$F$510,4,0),0)</f>
        <v>4</v>
      </c>
      <c r="U124" s="34"/>
      <c r="V124" s="42">
        <f t="shared" si="58"/>
        <v>6</v>
      </c>
      <c r="W124" s="13">
        <f t="shared" si="63"/>
        <v>0</v>
      </c>
      <c r="X124" s="13"/>
      <c r="Y124" s="13"/>
      <c r="Z124" s="13">
        <f t="shared" si="64"/>
        <v>0</v>
      </c>
      <c r="AA124" s="13"/>
      <c r="AB124" s="13"/>
      <c r="AC124" s="13" t="str">
        <f t="shared" si="3"/>
        <v/>
      </c>
      <c r="AD124" s="13"/>
      <c r="AE124" s="13">
        <v>10.2523</v>
      </c>
      <c r="AF124" s="13">
        <v>1.2302999999999999</v>
      </c>
      <c r="AG124" s="14">
        <v>0.42283333333333334</v>
      </c>
      <c r="AH124" s="170">
        <f>AI124/4.59554784619832</f>
        <v>0.16441990849076202</v>
      </c>
      <c r="AI124" s="170">
        <f>AG124*1.78699146157709</f>
        <v>0.75559955633684628</v>
      </c>
      <c r="AJ124" s="14">
        <f t="shared" si="4"/>
        <v>61.513800000000003</v>
      </c>
      <c r="AK124" s="14">
        <f t="shared" si="5"/>
        <v>7.3818000000000001</v>
      </c>
      <c r="AL124" s="14">
        <f t="shared" si="45"/>
        <v>2.5369999999999999</v>
      </c>
      <c r="AM124" s="153">
        <f>V124*AH124</f>
        <v>0.98651945094457205</v>
      </c>
      <c r="AN124" s="153">
        <f>V124*AI124</f>
        <v>4.5335973380210781</v>
      </c>
      <c r="AO124" s="66" t="s">
        <v>84</v>
      </c>
      <c r="AP124" s="13" t="s">
        <v>85</v>
      </c>
      <c r="AQ124" s="20">
        <v>85444200</v>
      </c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</row>
    <row r="125" spans="1:62" ht="19.5" customHeight="1">
      <c r="A125" s="37" t="s">
        <v>385</v>
      </c>
      <c r="B125" s="44"/>
      <c r="C125" s="44"/>
      <c r="D125" s="44"/>
      <c r="E125" s="38">
        <f t="shared" si="61"/>
        <v>-25</v>
      </c>
      <c r="F125" s="24">
        <v>-25</v>
      </c>
      <c r="G125" s="13"/>
      <c r="H125" s="25"/>
      <c r="I125" s="26">
        <f t="shared" si="62"/>
        <v>0</v>
      </c>
      <c r="J125" s="27"/>
      <c r="K125" s="28" t="s">
        <v>386</v>
      </c>
      <c r="L125" s="40">
        <v>7898722572836</v>
      </c>
      <c r="M125" s="41" t="s">
        <v>387</v>
      </c>
      <c r="N125" s="30" t="str">
        <f>IF(K125="","",VLOOKUP(K125,'Inventário+Enviado+pela+Amazon+'!$C$1:$G$536,5,0))</f>
        <v>DZ-L1X6-KS5A</v>
      </c>
      <c r="O125" s="31" t="str">
        <f>IF(M125="","",VLOOKUP(M125,'Estoque FULL '!$A:$D,3,0))</f>
        <v>STVT87168</v>
      </c>
      <c r="P125" s="40"/>
      <c r="Q125" s="40"/>
      <c r="R125" s="40"/>
      <c r="S125" s="32">
        <f>IFERROR(IF(M125&lt;&gt;"",VLOOKUP(M125,'Estoque FULL '!$A:$D,4,0),0),0)</f>
        <v>25</v>
      </c>
      <c r="T125" s="33">
        <f>IFERROR(VLOOKUP(K125,'Inventário+Enviado+pela+Amazon+'!$C$1:$F$510,4,0),0)</f>
        <v>0</v>
      </c>
      <c r="U125" s="34"/>
      <c r="V125" s="42">
        <f t="shared" si="58"/>
        <v>0</v>
      </c>
      <c r="W125" s="13">
        <f t="shared" si="63"/>
        <v>0</v>
      </c>
      <c r="X125" s="13">
        <v>15.32</v>
      </c>
      <c r="Y125" s="13">
        <v>1.8401000000000001</v>
      </c>
      <c r="Z125" s="13">
        <f t="shared" si="64"/>
        <v>0</v>
      </c>
      <c r="AA125" s="13"/>
      <c r="AB125" s="13"/>
      <c r="AC125" s="13" t="str">
        <f t="shared" si="3"/>
        <v/>
      </c>
      <c r="AD125" s="13"/>
      <c r="AE125" s="13"/>
      <c r="AF125" s="13"/>
      <c r="AG125" s="14"/>
      <c r="AH125" s="170"/>
      <c r="AI125" s="170"/>
      <c r="AJ125" s="14">
        <f t="shared" si="4"/>
        <v>0</v>
      </c>
      <c r="AK125" s="14">
        <f t="shared" si="5"/>
        <v>0</v>
      </c>
      <c r="AL125" s="14">
        <f t="shared" si="45"/>
        <v>0</v>
      </c>
      <c r="AM125" s="14"/>
      <c r="AN125" s="14"/>
      <c r="AO125" s="13"/>
      <c r="AP125" s="13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</row>
    <row r="126" spans="1:62" ht="19.5" customHeight="1">
      <c r="A126" s="76" t="s">
        <v>388</v>
      </c>
      <c r="B126" s="22"/>
      <c r="C126" s="22"/>
      <c r="D126" s="22"/>
      <c r="E126" s="38">
        <f t="shared" si="61"/>
        <v>0</v>
      </c>
      <c r="F126" s="24">
        <v>0</v>
      </c>
      <c r="G126" s="13"/>
      <c r="H126" s="25"/>
      <c r="I126" s="26">
        <f t="shared" si="62"/>
        <v>0</v>
      </c>
      <c r="J126" s="27"/>
      <c r="K126" s="28" t="s">
        <v>389</v>
      </c>
      <c r="L126" s="40" t="s">
        <v>390</v>
      </c>
      <c r="M126" s="41" t="s">
        <v>391</v>
      </c>
      <c r="N126" s="30" t="str">
        <f>IF(K126="","",VLOOKUP(K126,'Inventário+Enviado+pela+Amazon+'!$C$1:$G$536,5,0))</f>
        <v>CPTSXLRFWH150-1</v>
      </c>
      <c r="O126" s="31" t="str">
        <f>IF(M126="","",VLOOKUP(M126,'Estoque FULL '!$A:$D,3,0))</f>
        <v>HMWS86674</v>
      </c>
      <c r="P126" s="40"/>
      <c r="Q126" s="40"/>
      <c r="R126" s="40"/>
      <c r="S126" s="32">
        <f>IFERROR(IF(M126&lt;&gt;"",VLOOKUP(M126,'Estoque FULL '!$A:$D,4,0),0),0)</f>
        <v>10</v>
      </c>
      <c r="T126" s="33">
        <f>IFERROR(VLOOKUP(K126,'Inventário+Enviado+pela+Amazon+'!$C$1:$F$510,4,0),0)</f>
        <v>0</v>
      </c>
      <c r="U126" s="34"/>
      <c r="V126" s="42">
        <f t="shared" si="58"/>
        <v>10</v>
      </c>
      <c r="W126" s="13">
        <f t="shared" si="63"/>
        <v>0</v>
      </c>
      <c r="X126" s="13"/>
      <c r="Y126" s="13"/>
      <c r="Z126" s="13">
        <f t="shared" si="64"/>
        <v>0</v>
      </c>
      <c r="AA126" s="13"/>
      <c r="AB126" s="13"/>
      <c r="AC126" s="13" t="str">
        <f t="shared" si="3"/>
        <v/>
      </c>
      <c r="AD126" s="13"/>
      <c r="AE126" s="13">
        <v>12.698222222222221</v>
      </c>
      <c r="AF126" s="13">
        <v>2.2919999999999998</v>
      </c>
      <c r="AG126" s="153">
        <v>0.48</v>
      </c>
      <c r="AH126" s="170">
        <f>AI126/4.59554784619832</f>
        <v>0.18664932457760922</v>
      </c>
      <c r="AI126" s="170">
        <f>AG126*1.78699146157709</f>
        <v>0.85775590155700321</v>
      </c>
      <c r="AJ126" s="14">
        <f t="shared" si="4"/>
        <v>126.98222222222221</v>
      </c>
      <c r="AK126" s="14">
        <f t="shared" si="5"/>
        <v>22.919999999999998</v>
      </c>
      <c r="AL126" s="14">
        <f t="shared" si="45"/>
        <v>4.8</v>
      </c>
      <c r="AM126" s="153">
        <f>V126*AH126</f>
        <v>1.8664932457760921</v>
      </c>
      <c r="AN126" s="153">
        <f>V126*AI126</f>
        <v>8.5775590155700314</v>
      </c>
      <c r="AO126" s="146" t="s">
        <v>53</v>
      </c>
      <c r="AP126" s="13" t="s">
        <v>54</v>
      </c>
      <c r="AQ126" s="20">
        <v>85442000</v>
      </c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</row>
    <row r="127" spans="1:62" ht="19.5" customHeight="1">
      <c r="A127" s="37" t="s">
        <v>392</v>
      </c>
      <c r="B127" s="44"/>
      <c r="C127" s="44"/>
      <c r="D127" s="44"/>
      <c r="E127" s="38">
        <f t="shared" si="61"/>
        <v>0</v>
      </c>
      <c r="F127" s="24">
        <v>0</v>
      </c>
      <c r="G127" s="13"/>
      <c r="H127" s="25"/>
      <c r="I127" s="26">
        <f t="shared" si="62"/>
        <v>0</v>
      </c>
      <c r="J127" s="27"/>
      <c r="K127" s="28" t="s">
        <v>393</v>
      </c>
      <c r="L127" s="40">
        <v>7898722572850</v>
      </c>
      <c r="M127" s="41" t="s">
        <v>394</v>
      </c>
      <c r="N127" s="30" t="str">
        <f>IF(K127="","",VLOOKUP(K127,'Inventário+Enviado+pela+Amazon+'!$C$1:$G$536,5,0))</f>
        <v>CPTSXLRFWH2-1</v>
      </c>
      <c r="O127" s="31" t="str">
        <f>IF(M127="","",VLOOKUP(M127,'Estoque FULL '!$A:$D,3,0))</f>
        <v>KXIO90693</v>
      </c>
      <c r="P127" s="40"/>
      <c r="Q127" s="40"/>
      <c r="R127" s="40"/>
      <c r="S127" s="32">
        <f>IFERROR(IF(M127&lt;&gt;"",VLOOKUP(M127,'Estoque FULL '!$A:$D,4,0),0),0)</f>
        <v>0</v>
      </c>
      <c r="T127" s="33">
        <f>IFERROR(VLOOKUP(K127,'Inventário+Enviado+pela+Amazon+'!$C$1:$F$510,4,0),0)</f>
        <v>0</v>
      </c>
      <c r="U127" s="34"/>
      <c r="V127" s="42">
        <f t="shared" si="58"/>
        <v>0</v>
      </c>
      <c r="W127" s="13">
        <f t="shared" si="63"/>
        <v>0</v>
      </c>
      <c r="X127" s="13">
        <v>15.32</v>
      </c>
      <c r="Y127" s="13">
        <v>1.8401000000000001</v>
      </c>
      <c r="Z127" s="13">
        <f t="shared" si="64"/>
        <v>0</v>
      </c>
      <c r="AA127" s="13"/>
      <c r="AB127" s="13"/>
      <c r="AC127" s="13" t="str">
        <f t="shared" si="3"/>
        <v/>
      </c>
      <c r="AD127" s="13"/>
      <c r="AE127" s="13"/>
      <c r="AF127" s="13"/>
      <c r="AG127" s="14"/>
      <c r="AH127" s="170"/>
      <c r="AI127" s="170"/>
      <c r="AJ127" s="14">
        <f t="shared" si="4"/>
        <v>0</v>
      </c>
      <c r="AK127" s="14">
        <f t="shared" si="5"/>
        <v>0</v>
      </c>
      <c r="AL127" s="14">
        <f t="shared" si="45"/>
        <v>0</v>
      </c>
      <c r="AM127" s="14"/>
      <c r="AN127" s="14"/>
      <c r="AO127" s="13"/>
      <c r="AP127" s="13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</row>
    <row r="128" spans="1:62" ht="19.5" customHeight="1">
      <c r="A128" s="37" t="s">
        <v>395</v>
      </c>
      <c r="B128" s="44"/>
      <c r="C128" s="44"/>
      <c r="D128" s="44"/>
      <c r="E128" s="38">
        <f t="shared" si="61"/>
        <v>0</v>
      </c>
      <c r="F128" s="24">
        <v>0</v>
      </c>
      <c r="G128" s="13"/>
      <c r="H128" s="25"/>
      <c r="I128" s="26">
        <f t="shared" si="62"/>
        <v>0</v>
      </c>
      <c r="J128" s="27"/>
      <c r="K128" s="28" t="s">
        <v>396</v>
      </c>
      <c r="L128" s="40" t="s">
        <v>397</v>
      </c>
      <c r="M128" s="41" t="s">
        <v>398</v>
      </c>
      <c r="N128" s="30" t="str">
        <f>IF(K128="","",VLOOKUP(K128,'Inventário+Enviado+pela+Amazon+'!$C$1:$G$536,5,0))</f>
        <v>CPTSXLRFWH3-1</v>
      </c>
      <c r="O128" s="31" t="str">
        <f>IF(M128="","",VLOOKUP(M128,'Estoque FULL '!$A:$D,3,0))</f>
        <v>GZIL38113</v>
      </c>
      <c r="P128" s="40"/>
      <c r="Q128" s="40">
        <f>V129*P129</f>
        <v>0</v>
      </c>
      <c r="R128" s="40"/>
      <c r="S128" s="32">
        <f>IFERROR(IF(M128&lt;&gt;"",VLOOKUP(M128,'Estoque FULL '!$A:$D,4,0),0),0)</f>
        <v>11</v>
      </c>
      <c r="T128" s="33">
        <f>IFERROR(VLOOKUP(K128,'Inventário+Enviado+pela+Amazon+'!$C$1:$F$510,4,0),0)</f>
        <v>0</v>
      </c>
      <c r="U128" s="34"/>
      <c r="V128" s="42">
        <f t="shared" si="58"/>
        <v>11</v>
      </c>
      <c r="W128" s="13">
        <f t="shared" si="63"/>
        <v>168.52</v>
      </c>
      <c r="X128" s="13">
        <v>15.32</v>
      </c>
      <c r="Y128" s="13">
        <v>1.8401000000000001</v>
      </c>
      <c r="Z128" s="13">
        <f t="shared" si="64"/>
        <v>20.241099999999999</v>
      </c>
      <c r="AA128" s="13"/>
      <c r="AB128" s="13"/>
      <c r="AC128" s="13" t="str">
        <f t="shared" si="3"/>
        <v/>
      </c>
      <c r="AD128" s="13"/>
      <c r="AE128" s="13">
        <v>17.384599999999999</v>
      </c>
      <c r="AF128" s="13">
        <v>2.0861999999999998</v>
      </c>
      <c r="AG128" s="14">
        <v>0.72724444444444447</v>
      </c>
      <c r="AH128" s="170">
        <f>AI128/4.59554784619832</f>
        <v>0.28279100907994631</v>
      </c>
      <c r="AI128" s="170">
        <f>AG128*1.78699146157709</f>
        <v>1.2995796127015968</v>
      </c>
      <c r="AJ128" s="14">
        <f t="shared" si="4"/>
        <v>191.23059999999998</v>
      </c>
      <c r="AK128" s="14">
        <f t="shared" si="5"/>
        <v>22.9482</v>
      </c>
      <c r="AL128" s="14">
        <f t="shared" si="45"/>
        <v>7.9996888888888895</v>
      </c>
      <c r="AM128" s="153">
        <f>V128*AH128</f>
        <v>3.1107010998794093</v>
      </c>
      <c r="AN128" s="153">
        <f>V128*AI128</f>
        <v>14.295375739717565</v>
      </c>
      <c r="AO128" s="66" t="s">
        <v>84</v>
      </c>
      <c r="AP128" s="13" t="s">
        <v>85</v>
      </c>
      <c r="AQ128" s="20">
        <v>85444200</v>
      </c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</row>
    <row r="129" spans="1:62" ht="19.5" customHeight="1">
      <c r="A129" s="37" t="s">
        <v>399</v>
      </c>
      <c r="B129" s="44"/>
      <c r="C129" s="44" t="s">
        <v>42</v>
      </c>
      <c r="D129" s="44"/>
      <c r="E129" s="38"/>
      <c r="F129" s="24">
        <v>0</v>
      </c>
      <c r="G129" s="13"/>
      <c r="H129" s="25" t="s">
        <v>42</v>
      </c>
      <c r="I129" s="26"/>
      <c r="J129" s="27"/>
      <c r="K129" s="28"/>
      <c r="L129" s="40">
        <v>7898722572867</v>
      </c>
      <c r="M129" s="41" t="s">
        <v>400</v>
      </c>
      <c r="N129" s="30" t="str">
        <f>IF(K129="","",VLOOKUP(K129,'Inventário+Enviado+pela+Amazon+'!$C$1:$G$536,5,0))</f>
        <v/>
      </c>
      <c r="O129" s="31" t="str">
        <f>IF(M129="","",VLOOKUP(M129,'Estoque FULL '!$A:$D,3,0))</f>
        <v>LXHP21339</v>
      </c>
      <c r="P129" s="40">
        <v>2</v>
      </c>
      <c r="Q129" s="40"/>
      <c r="R129" s="40"/>
      <c r="S129" s="32">
        <f>IFERROR(IF(M129&lt;&gt;"",VLOOKUP(M129,'Estoque FULL '!$A:$D,4,0),0),0)</f>
        <v>0</v>
      </c>
      <c r="T129" s="33">
        <f>IFERROR(VLOOKUP(K129,'Inventário+Enviado+pela+Amazon+'!$C$1:$F$510,4,0),0)</f>
        <v>0</v>
      </c>
      <c r="U129" s="34"/>
      <c r="V129" s="42">
        <f t="shared" si="58"/>
        <v>0</v>
      </c>
      <c r="W129" s="13"/>
      <c r="X129" s="13"/>
      <c r="Y129" s="13"/>
      <c r="Z129" s="13"/>
      <c r="AA129" s="13"/>
      <c r="AB129" s="13"/>
      <c r="AC129" s="13" t="str">
        <f t="shared" si="3"/>
        <v/>
      </c>
      <c r="AD129" s="13"/>
      <c r="AE129" s="13"/>
      <c r="AF129" s="13"/>
      <c r="AG129" s="14"/>
      <c r="AH129" s="170"/>
      <c r="AI129" s="170"/>
      <c r="AJ129" s="14">
        <f t="shared" si="4"/>
        <v>0</v>
      </c>
      <c r="AK129" s="14">
        <f t="shared" si="5"/>
        <v>0</v>
      </c>
      <c r="AL129" s="14">
        <f t="shared" si="45"/>
        <v>0</v>
      </c>
      <c r="AM129" s="14"/>
      <c r="AN129" s="14"/>
      <c r="AO129" s="13"/>
      <c r="AP129" s="13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</row>
    <row r="130" spans="1:62" ht="19.5" customHeight="1">
      <c r="A130" s="54" t="s">
        <v>401</v>
      </c>
      <c r="B130" s="44"/>
      <c r="C130" s="44"/>
      <c r="D130" s="44"/>
      <c r="E130" s="38">
        <f>F130+I130</f>
        <v>0</v>
      </c>
      <c r="F130" s="24">
        <v>0</v>
      </c>
      <c r="G130" s="13"/>
      <c r="H130" s="25"/>
      <c r="I130" s="26">
        <f>G130*H130</f>
        <v>0</v>
      </c>
      <c r="J130" s="27"/>
      <c r="K130" s="28" t="s">
        <v>402</v>
      </c>
      <c r="L130" s="40">
        <v>7898722572874</v>
      </c>
      <c r="M130" s="41" t="s">
        <v>403</v>
      </c>
      <c r="N130" s="30" t="str">
        <f>IF(K130="","",VLOOKUP(K130,'Inventário+Enviado+pela+Amazon+'!$C$1:$G$536,5,0))</f>
        <v>CPTSXLRFWH5-1</v>
      </c>
      <c r="O130" s="31" t="str">
        <f>IF(M130="","",VLOOKUP(M130,'Estoque FULL '!$A:$D,3,0))</f>
        <v>FDDB37368</v>
      </c>
      <c r="P130" s="40"/>
      <c r="Q130" s="40"/>
      <c r="R130" s="40"/>
      <c r="S130" s="32">
        <f>IFERROR(IF(M130&lt;&gt;"",VLOOKUP(M130,'Estoque FULL '!$A:$D,4,0),0),0)</f>
        <v>3</v>
      </c>
      <c r="T130" s="33">
        <f>IFERROR(VLOOKUP(K130,'Inventário+Enviado+pela+Amazon+'!$C$1:$F$510,4,0),0)</f>
        <v>0</v>
      </c>
      <c r="U130" s="34"/>
      <c r="V130" s="42">
        <f t="shared" si="58"/>
        <v>3</v>
      </c>
      <c r="W130" s="13">
        <f>V130*X130</f>
        <v>58.650000000000006</v>
      </c>
      <c r="X130" s="13">
        <v>19.55</v>
      </c>
      <c r="Y130" s="13">
        <v>2.2999999999999998</v>
      </c>
      <c r="Z130" s="13">
        <f>V130*Y130</f>
        <v>6.8999999999999995</v>
      </c>
      <c r="AA130" s="13"/>
      <c r="AB130" s="13"/>
      <c r="AC130" s="13" t="str">
        <f t="shared" si="3"/>
        <v/>
      </c>
      <c r="AD130" s="13"/>
      <c r="AE130" s="13">
        <v>23.090166666666672</v>
      </c>
      <c r="AF130" s="13">
        <v>2.7708333333333335</v>
      </c>
      <c r="AG130" s="14">
        <v>0.9099166666666666</v>
      </c>
      <c r="AH130" s="170">
        <f>AI130/4.59554784619832</f>
        <v>0.35382360678175606</v>
      </c>
      <c r="AI130" s="170">
        <f>AG130*1.78699146157709</f>
        <v>1.6260133140800204</v>
      </c>
      <c r="AJ130" s="14">
        <f t="shared" si="4"/>
        <v>69.270500000000013</v>
      </c>
      <c r="AK130" s="14">
        <f t="shared" si="5"/>
        <v>8.3125</v>
      </c>
      <c r="AL130" s="14">
        <f t="shared" ref="AL130:AL161" si="65">IFERROR(V130*AG130,0)</f>
        <v>2.7297499999999997</v>
      </c>
      <c r="AM130" s="153">
        <f>V130*AH130</f>
        <v>1.0614708203452681</v>
      </c>
      <c r="AN130" s="153">
        <f>V130*AI130</f>
        <v>4.8780399422400613</v>
      </c>
      <c r="AO130" s="66" t="s">
        <v>84</v>
      </c>
      <c r="AP130" s="13" t="s">
        <v>85</v>
      </c>
      <c r="AQ130" s="20">
        <v>85444200</v>
      </c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</row>
    <row r="131" spans="1:62" ht="19.5" customHeight="1">
      <c r="A131" s="54" t="s">
        <v>404</v>
      </c>
      <c r="B131" s="79"/>
      <c r="C131" s="80" t="s">
        <v>42</v>
      </c>
      <c r="D131" s="79"/>
      <c r="E131" s="38"/>
      <c r="F131" s="24">
        <v>0</v>
      </c>
      <c r="G131" s="13"/>
      <c r="H131" s="25" t="s">
        <v>42</v>
      </c>
      <c r="I131" s="26"/>
      <c r="J131" s="27"/>
      <c r="K131" s="28"/>
      <c r="L131" s="40">
        <v>7898722572874</v>
      </c>
      <c r="M131" s="41"/>
      <c r="N131" s="30" t="str">
        <f>IF(K131="","",VLOOKUP(K131,'Inventário+Enviado+pela+Amazon+'!$C$1:$G$536,5,0))</f>
        <v/>
      </c>
      <c r="O131" s="31" t="str">
        <f>IF(M131="","",VLOOKUP(M131,'Estoque FULL '!$A:$D,3,0))</f>
        <v/>
      </c>
      <c r="P131" s="40"/>
      <c r="Q131" s="40"/>
      <c r="R131" s="40"/>
      <c r="S131" s="32">
        <f>IFERROR(IF(M131&lt;&gt;"",VLOOKUP(M131,'Estoque FULL '!$A:$D,4,0),0),0)</f>
        <v>0</v>
      </c>
      <c r="T131" s="33">
        <f>IFERROR(VLOOKUP(K131,'Inventário+Enviado+pela+Amazon+'!$C$1:$F$510,4,0),0)</f>
        <v>0</v>
      </c>
      <c r="U131" s="34"/>
      <c r="V131" s="35">
        <f t="shared" si="58"/>
        <v>0</v>
      </c>
      <c r="W131" s="13"/>
      <c r="X131" s="13"/>
      <c r="Y131" s="13"/>
      <c r="Z131" s="13"/>
      <c r="AA131" s="13"/>
      <c r="AB131" s="13"/>
      <c r="AC131" s="13" t="str">
        <f t="shared" si="3"/>
        <v/>
      </c>
      <c r="AD131" s="13"/>
      <c r="AE131" s="13"/>
      <c r="AF131" s="13"/>
      <c r="AG131" s="14"/>
      <c r="AH131" s="170"/>
      <c r="AI131" s="170"/>
      <c r="AJ131" s="14">
        <f t="shared" si="4"/>
        <v>0</v>
      </c>
      <c r="AK131" s="14">
        <f t="shared" si="5"/>
        <v>0</v>
      </c>
      <c r="AL131" s="14">
        <f t="shared" si="65"/>
        <v>0</v>
      </c>
      <c r="AM131" s="14"/>
      <c r="AN131" s="14"/>
      <c r="AO131" s="13"/>
      <c r="AP131" s="13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</row>
    <row r="132" spans="1:62" ht="19.5" customHeight="1">
      <c r="A132" s="57" t="s">
        <v>405</v>
      </c>
      <c r="B132" s="57" t="s">
        <v>77</v>
      </c>
      <c r="C132" s="57"/>
      <c r="D132" s="57"/>
      <c r="E132" s="38">
        <f t="shared" ref="E132:E161" si="66">F132+I132</f>
        <v>166</v>
      </c>
      <c r="F132" s="24">
        <v>166</v>
      </c>
      <c r="G132" s="13"/>
      <c r="H132" s="25"/>
      <c r="I132" s="26">
        <f t="shared" ref="I132:I161" si="67">G132*H132</f>
        <v>0</v>
      </c>
      <c r="J132" s="27"/>
      <c r="K132" s="28" t="s">
        <v>406</v>
      </c>
      <c r="L132" s="40">
        <v>7898969395236</v>
      </c>
      <c r="M132" s="41" t="s">
        <v>407</v>
      </c>
      <c r="N132" s="30" t="str">
        <f>IF(K132="","",VLOOKUP(K132,'Inventário+Enviado+pela+Amazon+'!$C$1:$G$536,5,0))</f>
        <v>5F-AY1Y-M12B</v>
      </c>
      <c r="O132" s="31" t="str">
        <f>IF(M132="","",VLOOKUP(M132,'Estoque FULL '!$A:$D,3,0))</f>
        <v>BNCB79497</v>
      </c>
      <c r="P132" s="40"/>
      <c r="Q132" s="40"/>
      <c r="R132" s="40"/>
      <c r="S132" s="32">
        <f>IFERROR(IF(M132&lt;&gt;"",VLOOKUP(M132,'Estoque FULL '!$A:$D,4,0),0),0)</f>
        <v>29</v>
      </c>
      <c r="T132" s="33">
        <f>IFERROR(VLOOKUP(K132,'Inventário+Enviado+pela+Amazon+'!$C$1:$F$510,4,0),0)</f>
        <v>0</v>
      </c>
      <c r="U132" s="34"/>
      <c r="V132" s="42">
        <f t="shared" si="58"/>
        <v>195</v>
      </c>
      <c r="W132" s="13">
        <f t="shared" ref="W132:W143" si="68">V132*X132</f>
        <v>0</v>
      </c>
      <c r="X132" s="13"/>
      <c r="Y132" s="13"/>
      <c r="Z132" s="13">
        <f t="shared" ref="Z132:Z138" si="69">V132*Y132</f>
        <v>0</v>
      </c>
      <c r="AA132" s="13"/>
      <c r="AB132" s="13"/>
      <c r="AC132" s="13" t="str">
        <f t="shared" si="3"/>
        <v/>
      </c>
      <c r="AD132" s="13"/>
      <c r="AE132" s="158">
        <v>9.5295199999999998</v>
      </c>
      <c r="AF132" s="158">
        <v>1.1448800000000001</v>
      </c>
      <c r="AG132" s="158">
        <v>0.36180000000000001</v>
      </c>
      <c r="AH132" s="170">
        <f>AI132/4.59554784619832</f>
        <v>0.14068692840037295</v>
      </c>
      <c r="AI132" s="170">
        <f>AG132*1.78699146157709</f>
        <v>0.64653351079859123</v>
      </c>
      <c r="AJ132" s="14">
        <f t="shared" si="4"/>
        <v>1858.2564</v>
      </c>
      <c r="AK132" s="14">
        <f t="shared" si="5"/>
        <v>223.25160000000002</v>
      </c>
      <c r="AL132" s="14">
        <f t="shared" si="65"/>
        <v>70.551000000000002</v>
      </c>
      <c r="AM132" s="153">
        <f>V132*AH132</f>
        <v>27.433951038072724</v>
      </c>
      <c r="AN132" s="153">
        <f>V132*AI132</f>
        <v>126.07403460572529</v>
      </c>
      <c r="AO132" s="154" t="s">
        <v>3142</v>
      </c>
      <c r="AP132" s="155" t="s">
        <v>3146</v>
      </c>
      <c r="AQ132" s="20">
        <v>85444200</v>
      </c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</row>
    <row r="133" spans="1:62" ht="19.5" customHeight="1">
      <c r="A133" s="57" t="s">
        <v>408</v>
      </c>
      <c r="B133" s="44"/>
      <c r="C133" s="44"/>
      <c r="D133" s="44"/>
      <c r="E133" s="38">
        <f t="shared" si="66"/>
        <v>0</v>
      </c>
      <c r="F133" s="24"/>
      <c r="G133" s="13"/>
      <c r="H133" s="25"/>
      <c r="I133" s="26">
        <f t="shared" si="67"/>
        <v>0</v>
      </c>
      <c r="J133" s="27"/>
      <c r="K133" s="28" t="s">
        <v>409</v>
      </c>
      <c r="L133" s="40">
        <v>7898969395243</v>
      </c>
      <c r="M133" s="41" t="s">
        <v>410</v>
      </c>
      <c r="N133" s="30" t="str">
        <f>IF(K133="","",VLOOKUP(K133,'Inventário+Enviado+pela+Amazon+'!$C$1:$G$536,5,0))</f>
        <v>83-LO6F-8BG9</v>
      </c>
      <c r="O133" s="31" t="str">
        <f>IF(M133="","",VLOOKUP(M133,'Estoque FULL '!$A:$D,3,0))</f>
        <v>VLAM84905</v>
      </c>
      <c r="P133" s="40"/>
      <c r="Q133" s="40"/>
      <c r="R133" s="40"/>
      <c r="S133" s="32">
        <f>IFERROR(IF(M133&lt;&gt;"",VLOOKUP(M133,'Estoque FULL '!$A:$D,4,0),0),0)</f>
        <v>32</v>
      </c>
      <c r="T133" s="33">
        <f>IFERROR(VLOOKUP(K133,'Inventário+Enviado+pela+Amazon+'!$C$1:$F$510,4,0),0)</f>
        <v>0</v>
      </c>
      <c r="U133" s="34"/>
      <c r="V133" s="42">
        <f t="shared" si="58"/>
        <v>32</v>
      </c>
      <c r="W133" s="13">
        <f t="shared" si="68"/>
        <v>718.4</v>
      </c>
      <c r="X133" s="13">
        <v>22.45</v>
      </c>
      <c r="Y133" s="13">
        <v>2.6955</v>
      </c>
      <c r="Z133" s="13">
        <f t="shared" si="69"/>
        <v>86.256</v>
      </c>
      <c r="AA133" s="13"/>
      <c r="AB133" s="13"/>
      <c r="AC133" s="13" t="str">
        <f t="shared" si="3"/>
        <v/>
      </c>
      <c r="AD133" s="13"/>
      <c r="AE133" s="13"/>
      <c r="AF133" s="13"/>
      <c r="AG133" s="14"/>
      <c r="AH133" s="170"/>
      <c r="AI133" s="170"/>
      <c r="AJ133" s="14">
        <f t="shared" si="4"/>
        <v>0</v>
      </c>
      <c r="AK133" s="14">
        <f t="shared" si="5"/>
        <v>0</v>
      </c>
      <c r="AL133" s="14">
        <f t="shared" si="65"/>
        <v>0</v>
      </c>
      <c r="AM133" s="14"/>
      <c r="AN133" s="14"/>
      <c r="AO133" s="13"/>
      <c r="AP133" s="13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</row>
    <row r="134" spans="1:62" ht="19.5" customHeight="1">
      <c r="A134" s="57" t="s">
        <v>411</v>
      </c>
      <c r="B134" s="44"/>
      <c r="C134" s="44"/>
      <c r="D134" s="44"/>
      <c r="E134" s="38">
        <f t="shared" si="66"/>
        <v>0</v>
      </c>
      <c r="F134" s="24">
        <v>0</v>
      </c>
      <c r="G134" s="13"/>
      <c r="H134" s="25"/>
      <c r="I134" s="26">
        <f t="shared" si="67"/>
        <v>0</v>
      </c>
      <c r="J134" s="27"/>
      <c r="K134" s="28" t="s">
        <v>412</v>
      </c>
      <c r="L134" s="40">
        <v>7898969395250</v>
      </c>
      <c r="M134" s="41" t="s">
        <v>413</v>
      </c>
      <c r="N134" s="30" t="str">
        <f>IF(K134="","",VLOOKUP(K134,'Inventário+Enviado+pela+Amazon+'!$C$1:$G$536,5,0))</f>
        <v>Q5-WD4S-J56D</v>
      </c>
      <c r="O134" s="31" t="str">
        <f>IF(M134="","",VLOOKUP(M134,'Estoque FULL '!$A:$D,3,0))</f>
        <v>LESW84778</v>
      </c>
      <c r="P134" s="40"/>
      <c r="Q134" s="40"/>
      <c r="R134" s="40"/>
      <c r="S134" s="32">
        <f>IFERROR(IF(M134&lt;&gt;"",VLOOKUP(M134,'Estoque FULL '!$A:$D,4,0),0),0)</f>
        <v>4</v>
      </c>
      <c r="T134" s="33">
        <f>IFERROR(VLOOKUP(K134,'Inventário+Enviado+pela+Amazon+'!$C$1:$F$510,4,0),0)</f>
        <v>0</v>
      </c>
      <c r="U134" s="34"/>
      <c r="V134" s="42">
        <f t="shared" si="58"/>
        <v>4</v>
      </c>
      <c r="W134" s="13">
        <f t="shared" si="68"/>
        <v>57.72</v>
      </c>
      <c r="X134" s="13">
        <v>14.43</v>
      </c>
      <c r="Y134" s="13">
        <v>1.7331000000000001</v>
      </c>
      <c r="Z134" s="13">
        <f t="shared" si="69"/>
        <v>6.9324000000000003</v>
      </c>
      <c r="AA134" s="13"/>
      <c r="AB134" s="13"/>
      <c r="AC134" s="13" t="str">
        <f t="shared" si="3"/>
        <v/>
      </c>
      <c r="AD134" s="13"/>
      <c r="AE134" s="13">
        <v>12.698222222222221</v>
      </c>
      <c r="AF134" s="13">
        <v>2.2919999999999998</v>
      </c>
      <c r="AG134" s="153"/>
      <c r="AH134" s="173"/>
      <c r="AI134" s="173"/>
      <c r="AJ134" s="14">
        <f t="shared" si="4"/>
        <v>50.792888888888882</v>
      </c>
      <c r="AK134" s="14">
        <f t="shared" si="5"/>
        <v>9.1679999999999993</v>
      </c>
      <c r="AL134" s="14">
        <f t="shared" si="65"/>
        <v>0</v>
      </c>
      <c r="AM134" s="153"/>
      <c r="AN134" s="153"/>
      <c r="AO134" s="146" t="s">
        <v>53</v>
      </c>
      <c r="AP134" s="13" t="s">
        <v>54</v>
      </c>
      <c r="AQ134" s="20">
        <v>85442000</v>
      </c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</row>
    <row r="135" spans="1:62" ht="19.5" customHeight="1">
      <c r="A135" s="57" t="s">
        <v>414</v>
      </c>
      <c r="B135" s="44"/>
      <c r="C135" s="44"/>
      <c r="D135" s="44"/>
      <c r="E135" s="38">
        <f t="shared" si="66"/>
        <v>228</v>
      </c>
      <c r="F135" s="24">
        <v>228</v>
      </c>
      <c r="G135" s="13"/>
      <c r="H135" s="25"/>
      <c r="I135" s="26">
        <f t="shared" si="67"/>
        <v>0</v>
      </c>
      <c r="J135" s="27"/>
      <c r="K135" s="28" t="s">
        <v>415</v>
      </c>
      <c r="L135" s="40">
        <v>7898969395267</v>
      </c>
      <c r="M135" s="41" t="s">
        <v>416</v>
      </c>
      <c r="N135" s="30" t="str">
        <f>IF(K135="","",VLOOKUP(K135,'Inventário+Enviado+pela+Amazon+'!$C$1:$G$536,5,0))</f>
        <v>CE-IG3F-VUYF</v>
      </c>
      <c r="O135" s="31" t="str">
        <f>IF(M135="","",VLOOKUP(M135,'Estoque FULL '!$A:$D,3,0))</f>
        <v>GDEQ79864</v>
      </c>
      <c r="P135" s="40"/>
      <c r="Q135" s="40"/>
      <c r="R135" s="40"/>
      <c r="S135" s="32">
        <f>IFERROR(IF(M135&lt;&gt;"",VLOOKUP(M135,'Estoque FULL '!$A:$D,4,0),0),0)</f>
        <v>22</v>
      </c>
      <c r="T135" s="33">
        <f>IFERROR(VLOOKUP(K135,'Inventário+Enviado+pela+Amazon+'!$C$1:$F$510,4,0),0)</f>
        <v>0</v>
      </c>
      <c r="U135" s="34"/>
      <c r="V135" s="42">
        <f t="shared" si="58"/>
        <v>250</v>
      </c>
      <c r="W135" s="13">
        <f t="shared" si="68"/>
        <v>4887.5</v>
      </c>
      <c r="X135" s="13">
        <v>19.55</v>
      </c>
      <c r="Y135" s="13">
        <v>2.2999999999999998</v>
      </c>
      <c r="Z135" s="13">
        <f t="shared" si="69"/>
        <v>575</v>
      </c>
      <c r="AA135" s="13"/>
      <c r="AB135" s="13"/>
      <c r="AC135" s="13" t="str">
        <f t="shared" si="3"/>
        <v/>
      </c>
      <c r="AD135" s="13"/>
      <c r="AE135" s="157">
        <v>13.133039999999999</v>
      </c>
      <c r="AF135" s="157">
        <v>1.5778399999999999</v>
      </c>
      <c r="AG135" s="164">
        <v>0.49860000000000004</v>
      </c>
      <c r="AH135" s="170">
        <f>AI135/4.59554784619832</f>
        <v>0.19388198590499162</v>
      </c>
      <c r="AI135" s="170">
        <f>AG135*1.78699146157709</f>
        <v>0.89099394274233723</v>
      </c>
      <c r="AJ135" s="14">
        <f t="shared" si="4"/>
        <v>3283.2599999999998</v>
      </c>
      <c r="AK135" s="14">
        <f t="shared" si="5"/>
        <v>394.46</v>
      </c>
      <c r="AL135" s="14">
        <f t="shared" si="65"/>
        <v>124.65</v>
      </c>
      <c r="AM135" s="153">
        <f>V135*AH135</f>
        <v>48.470496476247902</v>
      </c>
      <c r="AN135" s="153">
        <f>V135*AI135</f>
        <v>222.74848568558431</v>
      </c>
      <c r="AO135" s="154" t="s">
        <v>3142</v>
      </c>
      <c r="AP135" s="155" t="s">
        <v>3146</v>
      </c>
      <c r="AQ135" s="20">
        <v>85444200</v>
      </c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</row>
    <row r="136" spans="1:62" ht="19.5" customHeight="1">
      <c r="A136" s="57" t="s">
        <v>417</v>
      </c>
      <c r="B136" s="44"/>
      <c r="C136" s="44"/>
      <c r="D136" s="44"/>
      <c r="E136" s="38">
        <f t="shared" si="66"/>
        <v>0</v>
      </c>
      <c r="F136" s="24">
        <v>0</v>
      </c>
      <c r="G136" s="13"/>
      <c r="H136" s="25"/>
      <c r="I136" s="26">
        <f t="shared" si="67"/>
        <v>0</v>
      </c>
      <c r="J136" s="27"/>
      <c r="K136" s="28" t="s">
        <v>418</v>
      </c>
      <c r="L136" s="40" t="s">
        <v>419</v>
      </c>
      <c r="M136" s="41" t="s">
        <v>420</v>
      </c>
      <c r="N136" s="30" t="str">
        <f>IF(K136="","",VLOOKUP(K136,'Inventário+Enviado+pela+Amazon+'!$C$1:$G$536,5,0))</f>
        <v>UY-XOUG-ZZV0</v>
      </c>
      <c r="O136" s="31" t="str">
        <f>IF(M136="","",VLOOKUP(M136,'Estoque FULL '!$A:$D,3,0))</f>
        <v>VOQJ80870</v>
      </c>
      <c r="P136" s="40"/>
      <c r="Q136" s="40"/>
      <c r="R136" s="40"/>
      <c r="S136" s="32">
        <f>IFERROR(IF(M136&lt;&gt;"",VLOOKUP(M136,'Estoque FULL '!$A:$D,4,0),0),0)</f>
        <v>16</v>
      </c>
      <c r="T136" s="33">
        <f>IFERROR(VLOOKUP(K136,'Inventário+Enviado+pela+Amazon+'!$C$1:$F$510,4,0),0)</f>
        <v>0</v>
      </c>
      <c r="U136" s="34"/>
      <c r="V136" s="42">
        <f t="shared" si="58"/>
        <v>16</v>
      </c>
      <c r="W136" s="13">
        <f t="shared" si="68"/>
        <v>312.8</v>
      </c>
      <c r="X136" s="13">
        <v>19.55</v>
      </c>
      <c r="Y136" s="13">
        <v>2.2999999999999998</v>
      </c>
      <c r="Z136" s="13">
        <f t="shared" si="69"/>
        <v>36.799999999999997</v>
      </c>
      <c r="AA136" s="13"/>
      <c r="AB136" s="13"/>
      <c r="AC136" s="13" t="str">
        <f t="shared" si="3"/>
        <v/>
      </c>
      <c r="AD136" s="13"/>
      <c r="AE136" s="13"/>
      <c r="AF136" s="13"/>
      <c r="AG136" s="14"/>
      <c r="AH136" s="170"/>
      <c r="AI136" s="170"/>
      <c r="AJ136" s="14">
        <f t="shared" si="4"/>
        <v>0</v>
      </c>
      <c r="AK136" s="14">
        <f t="shared" si="5"/>
        <v>0</v>
      </c>
      <c r="AL136" s="14">
        <f t="shared" si="65"/>
        <v>0</v>
      </c>
      <c r="AM136" s="14"/>
      <c r="AN136" s="14"/>
      <c r="AO136" s="13"/>
      <c r="AP136" s="13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</row>
    <row r="137" spans="1:62" ht="19.5" customHeight="1">
      <c r="A137" s="49" t="s">
        <v>421</v>
      </c>
      <c r="B137" s="22"/>
      <c r="C137" s="22"/>
      <c r="D137" s="22"/>
      <c r="E137" s="38">
        <f t="shared" si="66"/>
        <v>0</v>
      </c>
      <c r="F137" s="24">
        <v>0</v>
      </c>
      <c r="G137" s="13"/>
      <c r="H137" s="25"/>
      <c r="I137" s="26">
        <f t="shared" si="67"/>
        <v>0</v>
      </c>
      <c r="J137" s="27"/>
      <c r="K137" s="28" t="s">
        <v>422</v>
      </c>
      <c r="L137" s="40">
        <v>7898722572812</v>
      </c>
      <c r="M137" s="41" t="s">
        <v>423</v>
      </c>
      <c r="N137" s="30" t="str">
        <f>IF(K137="","",VLOOKUP(K137,'Inventário+Enviado+pela+Amazon+'!$C$1:$G$536,5,0))</f>
        <v>YX-2ZGS-6451</v>
      </c>
      <c r="O137" s="31" t="str">
        <f>IF(M137="","",VLOOKUP(M137,'Estoque FULL '!$A:$D,3,0))</f>
        <v>KORB44929</v>
      </c>
      <c r="P137" s="40"/>
      <c r="Q137" s="40"/>
      <c r="R137" s="40"/>
      <c r="S137" s="32">
        <f>IFERROR(IF(M137&lt;&gt;"",VLOOKUP(M137,'Estoque FULL '!$A:$D,4,0),0),0)</f>
        <v>0</v>
      </c>
      <c r="T137" s="33">
        <f>IFERROR(VLOOKUP(K137,'Inventário+Enviado+pela+Amazon+'!$C$1:$F$510,4,0),0)</f>
        <v>0</v>
      </c>
      <c r="U137" s="34"/>
      <c r="V137" s="42">
        <f t="shared" si="58"/>
        <v>0</v>
      </c>
      <c r="W137" s="13">
        <f t="shared" si="68"/>
        <v>0</v>
      </c>
      <c r="X137" s="13">
        <v>19.55</v>
      </c>
      <c r="Y137" s="13">
        <v>2.2999999999999998</v>
      </c>
      <c r="Z137" s="13">
        <f t="shared" si="69"/>
        <v>0</v>
      </c>
      <c r="AA137" s="13"/>
      <c r="AB137" s="13"/>
      <c r="AC137" s="13" t="str">
        <f t="shared" si="3"/>
        <v/>
      </c>
      <c r="AD137" s="13"/>
      <c r="AE137" s="13"/>
      <c r="AF137" s="13"/>
      <c r="AG137" s="14"/>
      <c r="AH137" s="170"/>
      <c r="AI137" s="170"/>
      <c r="AJ137" s="14">
        <f t="shared" si="4"/>
        <v>0</v>
      </c>
      <c r="AK137" s="14">
        <f t="shared" si="5"/>
        <v>0</v>
      </c>
      <c r="AL137" s="14">
        <f t="shared" si="65"/>
        <v>0</v>
      </c>
      <c r="AM137" s="14"/>
      <c r="AN137" s="14"/>
      <c r="AO137" s="13"/>
      <c r="AP137" s="13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</row>
    <row r="138" spans="1:62" ht="19.5" customHeight="1">
      <c r="A138" s="61" t="s">
        <v>424</v>
      </c>
      <c r="B138" s="62"/>
      <c r="C138" s="62" t="s">
        <v>334</v>
      </c>
      <c r="D138" s="62"/>
      <c r="E138" s="38">
        <f t="shared" si="66"/>
        <v>0</v>
      </c>
      <c r="F138" s="24">
        <v>0</v>
      </c>
      <c r="G138" s="63"/>
      <c r="H138" s="25"/>
      <c r="I138" s="26">
        <f t="shared" si="67"/>
        <v>0</v>
      </c>
      <c r="J138" s="27"/>
      <c r="K138" s="28"/>
      <c r="L138" s="29"/>
      <c r="M138" s="30"/>
      <c r="N138" s="30" t="str">
        <f>IF(K138="","",VLOOKUP(K138,'Inventário+Enviado+pela+Amazon+'!$C$1:$G$536,5,0))</f>
        <v/>
      </c>
      <c r="O138" s="31" t="str">
        <f>IF(M138="","",VLOOKUP(M138,'Estoque FULL '!$A:$D,3,0))</f>
        <v/>
      </c>
      <c r="P138" s="31"/>
      <c r="Q138" s="31"/>
      <c r="R138" s="31"/>
      <c r="S138" s="32">
        <f>IFERROR(IF(M138&lt;&gt;"",VLOOKUP(M138,'Estoque FULL '!$A:$D,4,0),0),0)</f>
        <v>0</v>
      </c>
      <c r="T138" s="33">
        <f>IFERROR(VLOOKUP(K138,'Inventário+Enviado+pela+Amazon+'!$C$1:$F$510,4,0),0)</f>
        <v>0</v>
      </c>
      <c r="U138" s="34"/>
      <c r="V138" s="35">
        <f t="shared" si="58"/>
        <v>0</v>
      </c>
      <c r="W138" s="13">
        <f t="shared" si="68"/>
        <v>0</v>
      </c>
      <c r="X138" s="13">
        <v>22.45</v>
      </c>
      <c r="Y138" s="13">
        <v>2.6955</v>
      </c>
      <c r="Z138" s="13">
        <f t="shared" si="69"/>
        <v>0</v>
      </c>
      <c r="AA138" s="13"/>
      <c r="AB138" s="13"/>
      <c r="AC138" s="13" t="str">
        <f t="shared" si="3"/>
        <v/>
      </c>
      <c r="AD138" s="13"/>
      <c r="AE138" s="13"/>
      <c r="AF138" s="13"/>
      <c r="AG138" s="14"/>
      <c r="AH138" s="170"/>
      <c r="AI138" s="170"/>
      <c r="AJ138" s="14">
        <f t="shared" si="4"/>
        <v>0</v>
      </c>
      <c r="AK138" s="14">
        <f t="shared" si="5"/>
        <v>0</v>
      </c>
      <c r="AL138" s="14">
        <f t="shared" si="65"/>
        <v>0</v>
      </c>
      <c r="AM138" s="14"/>
      <c r="AN138" s="14"/>
      <c r="AO138" s="13"/>
      <c r="AP138" s="13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</row>
    <row r="139" spans="1:62" ht="19.5" customHeight="1">
      <c r="A139" s="37" t="s">
        <v>425</v>
      </c>
      <c r="B139" s="44" t="s">
        <v>426</v>
      </c>
      <c r="C139" s="44" t="s">
        <v>334</v>
      </c>
      <c r="D139" s="44" t="s">
        <v>121</v>
      </c>
      <c r="E139" s="38">
        <f t="shared" si="66"/>
        <v>0</v>
      </c>
      <c r="F139" s="51">
        <v>0</v>
      </c>
      <c r="G139" s="13">
        <v>0</v>
      </c>
      <c r="H139" s="25">
        <v>100</v>
      </c>
      <c r="I139" s="26">
        <f t="shared" si="67"/>
        <v>0</v>
      </c>
      <c r="J139" s="45" t="s">
        <v>427</v>
      </c>
      <c r="K139" s="28"/>
      <c r="L139" s="40">
        <v>7898722573468</v>
      </c>
      <c r="M139" s="41" t="s">
        <v>428</v>
      </c>
      <c r="N139" s="30" t="str">
        <f>IF(K139="","",VLOOKUP(K139,'Inventário+Enviado+pela+Amazon+'!$C$1:$G$536,5,0))</f>
        <v/>
      </c>
      <c r="O139" s="31" t="str">
        <f>IF(M139="","",VLOOKUP(M139,'Estoque FULL '!$A:$D,3,0))</f>
        <v>ZVZD38892</v>
      </c>
      <c r="P139" s="40"/>
      <c r="Q139" s="40"/>
      <c r="R139" s="40"/>
      <c r="S139" s="32">
        <f>IFERROR(IF(M139&lt;&gt;"",VLOOKUP(M139,'Estoque FULL '!$A:$D,4,0),0),0)</f>
        <v>0</v>
      </c>
      <c r="T139" s="33">
        <f>IFERROR(VLOOKUP(K139,'Inventário+Enviado+pela+Amazon+'!$C$1:$F$510,4,0),0)</f>
        <v>0</v>
      </c>
      <c r="U139" s="34"/>
      <c r="V139" s="42">
        <f t="shared" si="58"/>
        <v>0</v>
      </c>
      <c r="W139" s="13">
        <f t="shared" si="68"/>
        <v>0</v>
      </c>
      <c r="X139" s="13"/>
      <c r="Y139" s="13"/>
      <c r="Z139" s="13"/>
      <c r="AA139" s="13"/>
      <c r="AB139" s="13"/>
      <c r="AC139" s="13" t="str">
        <f t="shared" si="3"/>
        <v/>
      </c>
      <c r="AD139" s="13"/>
      <c r="AE139" s="145">
        <v>14.977425000000004</v>
      </c>
      <c r="AF139" s="145">
        <v>1.7972999999999999</v>
      </c>
      <c r="AG139" s="153"/>
      <c r="AH139" s="173"/>
      <c r="AI139" s="173"/>
      <c r="AJ139" s="14">
        <f t="shared" si="4"/>
        <v>0</v>
      </c>
      <c r="AK139" s="14">
        <f t="shared" si="5"/>
        <v>0</v>
      </c>
      <c r="AL139" s="14">
        <f t="shared" si="65"/>
        <v>0</v>
      </c>
      <c r="AM139" s="153"/>
      <c r="AN139" s="153"/>
      <c r="AO139" s="146" t="s">
        <v>84</v>
      </c>
      <c r="AP139" s="13" t="s">
        <v>85</v>
      </c>
      <c r="AQ139" s="20">
        <v>85444200</v>
      </c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</row>
    <row r="140" spans="1:62" ht="19.5" customHeight="1">
      <c r="A140" s="37" t="s">
        <v>429</v>
      </c>
      <c r="B140" s="44"/>
      <c r="C140" s="44"/>
      <c r="D140" s="44"/>
      <c r="E140" s="38">
        <f t="shared" si="66"/>
        <v>0</v>
      </c>
      <c r="F140" s="24">
        <v>0</v>
      </c>
      <c r="G140" s="13"/>
      <c r="H140" s="25"/>
      <c r="I140" s="26">
        <f t="shared" si="67"/>
        <v>0</v>
      </c>
      <c r="J140" s="27"/>
      <c r="K140" s="28" t="s">
        <v>430</v>
      </c>
      <c r="L140" s="40">
        <v>7898722573475</v>
      </c>
      <c r="M140" s="41" t="s">
        <v>431</v>
      </c>
      <c r="N140" s="30" t="str">
        <f>IF(K140="","",VLOOKUP(K140,'Inventário+Enviado+pela+Amazon+'!$C$1:$G$536,5,0))</f>
        <v>IA-22XH-2VX3</v>
      </c>
      <c r="O140" s="31" t="str">
        <f>IF(M140="","",VLOOKUP(M140,'Estoque FULL '!$A:$D,3,0))</f>
        <v>RBKF38113</v>
      </c>
      <c r="P140" s="40"/>
      <c r="Q140" s="40"/>
      <c r="R140" s="40"/>
      <c r="S140" s="32">
        <f>IFERROR(IF(M140&lt;&gt;"",VLOOKUP(M140,'Estoque FULL '!$A:$D,4,0),0),0)</f>
        <v>0</v>
      </c>
      <c r="T140" s="33">
        <f>IFERROR(VLOOKUP(K140,'Inventário+Enviado+pela+Amazon+'!$C$1:$F$510,4,0),0)</f>
        <v>0</v>
      </c>
      <c r="U140" s="34"/>
      <c r="V140" s="42">
        <f t="shared" si="58"/>
        <v>0</v>
      </c>
      <c r="W140" s="13">
        <f t="shared" si="68"/>
        <v>0</v>
      </c>
      <c r="X140" s="13">
        <v>19.55</v>
      </c>
      <c r="Y140" s="13">
        <v>2.2999999999999998</v>
      </c>
      <c r="Z140" s="13"/>
      <c r="AA140" s="13"/>
      <c r="AB140" s="13"/>
      <c r="AC140" s="13" t="str">
        <f t="shared" si="3"/>
        <v/>
      </c>
      <c r="AD140" s="13"/>
      <c r="AE140" s="13"/>
      <c r="AF140" s="13"/>
      <c r="AG140" s="14"/>
      <c r="AH140" s="170"/>
      <c r="AI140" s="170"/>
      <c r="AJ140" s="14">
        <f t="shared" si="4"/>
        <v>0</v>
      </c>
      <c r="AK140" s="14">
        <f t="shared" si="5"/>
        <v>0</v>
      </c>
      <c r="AL140" s="14">
        <f t="shared" si="65"/>
        <v>0</v>
      </c>
      <c r="AM140" s="14"/>
      <c r="AN140" s="14"/>
      <c r="AO140" s="13"/>
      <c r="AP140" s="13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</row>
    <row r="141" spans="1:62" ht="19.5" customHeight="1">
      <c r="A141" s="37" t="s">
        <v>432</v>
      </c>
      <c r="B141" s="44"/>
      <c r="C141" s="44"/>
      <c r="D141" s="44"/>
      <c r="E141" s="38">
        <f t="shared" si="66"/>
        <v>254</v>
      </c>
      <c r="F141" s="24">
        <v>254</v>
      </c>
      <c r="G141" s="13"/>
      <c r="H141" s="25"/>
      <c r="I141" s="26">
        <f t="shared" si="67"/>
        <v>0</v>
      </c>
      <c r="J141" s="27"/>
      <c r="K141" s="28" t="s">
        <v>433</v>
      </c>
      <c r="L141" s="40">
        <v>7898722573482</v>
      </c>
      <c r="M141" s="41" t="s">
        <v>434</v>
      </c>
      <c r="N141" s="30" t="str">
        <f>IF(K141="","",VLOOKUP(K141,'Inventário+Enviado+pela+Amazon+'!$C$1:$G$536,5,0))</f>
        <v>I3-GZLN-KCB0</v>
      </c>
      <c r="O141" s="31" t="str">
        <f>IF(M141="","",VLOOKUP(M141,'Estoque FULL '!$A:$D,3,0))</f>
        <v>QHGI46974</v>
      </c>
      <c r="P141" s="40"/>
      <c r="Q141" s="40"/>
      <c r="R141" s="40"/>
      <c r="S141" s="32">
        <f>IFERROR(IF(M141&lt;&gt;"",VLOOKUP(M141,'Estoque FULL '!$A:$D,4,0),0),0)</f>
        <v>30</v>
      </c>
      <c r="T141" s="33">
        <v>0</v>
      </c>
      <c r="U141" s="34"/>
      <c r="V141" s="42">
        <f t="shared" si="58"/>
        <v>284</v>
      </c>
      <c r="W141" s="13">
        <f t="shared" si="68"/>
        <v>0</v>
      </c>
      <c r="X141" s="13"/>
      <c r="Y141" s="13"/>
      <c r="Z141" s="13">
        <f t="shared" ref="Z141:Z143" si="70">V141*Y141</f>
        <v>0</v>
      </c>
      <c r="AA141" s="13"/>
      <c r="AB141" s="13"/>
      <c r="AC141" s="13" t="str">
        <f t="shared" si="3"/>
        <v/>
      </c>
      <c r="AD141" s="13"/>
      <c r="AE141" s="157">
        <v>13.110149999999999</v>
      </c>
      <c r="AF141" s="157">
        <v>1.575075</v>
      </c>
      <c r="AG141" s="157">
        <v>0.49772500000000003</v>
      </c>
      <c r="AH141" s="170">
        <f>AI141/4.59554784619832</f>
        <v>0.19354173974039698</v>
      </c>
      <c r="AI141" s="170">
        <f>AG141*1.78699146157709</f>
        <v>0.88943032521345722</v>
      </c>
      <c r="AJ141" s="14">
        <f t="shared" si="4"/>
        <v>3723.2825999999995</v>
      </c>
      <c r="AK141" s="14">
        <f t="shared" si="5"/>
        <v>447.32130000000001</v>
      </c>
      <c r="AL141" s="14">
        <f t="shared" si="65"/>
        <v>141.35390000000001</v>
      </c>
      <c r="AM141" s="153">
        <f>V141*AH141</f>
        <v>54.965854086272742</v>
      </c>
      <c r="AN141" s="153">
        <f>V141*AI141</f>
        <v>252.59821236062186</v>
      </c>
      <c r="AO141" s="159" t="s">
        <v>3142</v>
      </c>
      <c r="AP141" s="160" t="s">
        <v>3146</v>
      </c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</row>
    <row r="142" spans="1:62" ht="19.5" customHeight="1">
      <c r="A142" s="37" t="s">
        <v>435</v>
      </c>
      <c r="B142" s="44"/>
      <c r="C142" s="44"/>
      <c r="D142" s="44" t="s">
        <v>436</v>
      </c>
      <c r="E142" s="38">
        <f t="shared" si="66"/>
        <v>175</v>
      </c>
      <c r="F142" s="39">
        <v>175</v>
      </c>
      <c r="G142" s="13">
        <v>0</v>
      </c>
      <c r="H142" s="25">
        <v>100</v>
      </c>
      <c r="I142" s="26">
        <f t="shared" si="67"/>
        <v>0</v>
      </c>
      <c r="J142" s="27"/>
      <c r="K142" s="28" t="s">
        <v>437</v>
      </c>
      <c r="L142" s="40">
        <v>7898722574311</v>
      </c>
      <c r="M142" s="41" t="s">
        <v>438</v>
      </c>
      <c r="N142" s="30" t="str">
        <f>IF(K142="","",VLOOKUP(K142,'Inventário+Enviado+pela+Amazon+'!$C$1:$G$536,5,0))</f>
        <v>VR-HCD3-FUK1</v>
      </c>
      <c r="O142" s="31" t="str">
        <f>IF(M142="","",VLOOKUP(M142,'Estoque FULL '!$A:$D,3,0))</f>
        <v>BAWA60842</v>
      </c>
      <c r="P142" s="40"/>
      <c r="Q142" s="40"/>
      <c r="R142" s="40"/>
      <c r="S142" s="32">
        <f>IFERROR(IF(M142&lt;&gt;"",VLOOKUP(M142,'Estoque FULL '!$A:$D,4,0),0),0)</f>
        <v>54</v>
      </c>
      <c r="T142" s="33">
        <v>0</v>
      </c>
      <c r="U142" s="34"/>
      <c r="V142" s="42">
        <f t="shared" si="58"/>
        <v>229</v>
      </c>
      <c r="W142" s="13">
        <f t="shared" si="68"/>
        <v>5141.05</v>
      </c>
      <c r="X142" s="13">
        <v>22.45</v>
      </c>
      <c r="Y142" s="13">
        <v>2.6955</v>
      </c>
      <c r="Z142" s="13">
        <f t="shared" si="70"/>
        <v>617.26949999999999</v>
      </c>
      <c r="AA142" s="13"/>
      <c r="AB142" s="13"/>
      <c r="AC142" s="13" t="str">
        <f t="shared" si="3"/>
        <v/>
      </c>
      <c r="AD142" s="13"/>
      <c r="AE142" s="157">
        <v>14.863280000000003</v>
      </c>
      <c r="AF142" s="157">
        <v>1.7857000000000001</v>
      </c>
      <c r="AG142" s="157">
        <v>0.56428</v>
      </c>
      <c r="AH142" s="170">
        <f>AI142/4.59554784619832</f>
        <v>0.21942183515136113</v>
      </c>
      <c r="AI142" s="170">
        <f>AG142*1.78699146157709</f>
        <v>1.0083635419387205</v>
      </c>
      <c r="AJ142" s="14">
        <f t="shared" si="4"/>
        <v>3403.6911200000009</v>
      </c>
      <c r="AK142" s="14">
        <f t="shared" si="5"/>
        <v>408.92529999999999</v>
      </c>
      <c r="AL142" s="14">
        <f t="shared" si="65"/>
        <v>129.22012000000001</v>
      </c>
      <c r="AM142" s="153">
        <f>V142*AH142</f>
        <v>50.247600249661701</v>
      </c>
      <c r="AN142" s="153">
        <f>V142*AI142</f>
        <v>230.91525110396699</v>
      </c>
      <c r="AO142" s="159" t="s">
        <v>3142</v>
      </c>
      <c r="AP142" s="160" t="s">
        <v>3146</v>
      </c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</row>
    <row r="143" spans="1:62" ht="19.5" customHeight="1">
      <c r="A143" s="37" t="s">
        <v>439</v>
      </c>
      <c r="B143" s="44"/>
      <c r="C143" s="44"/>
      <c r="D143" s="44" t="s">
        <v>436</v>
      </c>
      <c r="E143" s="38">
        <f t="shared" si="66"/>
        <v>320</v>
      </c>
      <c r="F143" s="39">
        <v>320</v>
      </c>
      <c r="G143" s="13">
        <v>0</v>
      </c>
      <c r="H143" s="25">
        <v>51</v>
      </c>
      <c r="I143" s="26">
        <f t="shared" si="67"/>
        <v>0</v>
      </c>
      <c r="J143" s="45" t="s">
        <v>440</v>
      </c>
      <c r="K143" s="28" t="s">
        <v>441</v>
      </c>
      <c r="L143" s="40">
        <v>7898722573499</v>
      </c>
      <c r="M143" s="41" t="s">
        <v>442</v>
      </c>
      <c r="N143" s="30" t="str">
        <f>IF(K143="","",VLOOKUP(K143,'Inventário+Enviado+pela+Amazon+'!$C$1:$G$536,5,0))</f>
        <v>OG-QXH6-QJY4</v>
      </c>
      <c r="O143" s="31" t="str">
        <f>IF(M143="","",VLOOKUP(M143,'Estoque FULL '!$A:$D,3,0))</f>
        <v>ZLLG46302</v>
      </c>
      <c r="P143" s="40"/>
      <c r="Q143" s="40"/>
      <c r="R143" s="40"/>
      <c r="S143" s="32">
        <f>IFERROR(IF(M143&lt;&gt;"",VLOOKUP(M143,'Estoque FULL '!$A:$D,4,0),0),0)</f>
        <v>47</v>
      </c>
      <c r="T143" s="33">
        <v>0</v>
      </c>
      <c r="U143" s="34"/>
      <c r="V143" s="42">
        <f t="shared" si="58"/>
        <v>367</v>
      </c>
      <c r="W143" s="13">
        <f t="shared" si="68"/>
        <v>7174.85</v>
      </c>
      <c r="X143" s="13">
        <v>19.55</v>
      </c>
      <c r="Y143" s="13">
        <v>2.2999999999999998</v>
      </c>
      <c r="Z143" s="13">
        <f t="shared" si="70"/>
        <v>844.09999999999991</v>
      </c>
      <c r="AA143" s="13"/>
      <c r="AB143" s="13"/>
      <c r="AC143" s="13" t="str">
        <f t="shared" si="3"/>
        <v/>
      </c>
      <c r="AD143" s="13"/>
      <c r="AE143" s="157">
        <v>19.203049999999998</v>
      </c>
      <c r="AF143" s="157">
        <v>2.3071000000000002</v>
      </c>
      <c r="AG143" s="164">
        <v>0.72902500000000003</v>
      </c>
      <c r="AH143" s="170">
        <f>AI143/4.59554784619832</f>
        <v>0.28348338302123244</v>
      </c>
      <c r="AI143" s="170">
        <f>AG143*1.78699146157709</f>
        <v>1.3027614502762381</v>
      </c>
      <c r="AJ143" s="14">
        <f t="shared" si="4"/>
        <v>7047.5193499999987</v>
      </c>
      <c r="AK143" s="14">
        <f t="shared" si="5"/>
        <v>846.70570000000009</v>
      </c>
      <c r="AL143" s="14">
        <f t="shared" si="65"/>
        <v>267.55217500000003</v>
      </c>
      <c r="AM143" s="153">
        <f>V143*AH143</f>
        <v>104.03840156879231</v>
      </c>
      <c r="AN143" s="153">
        <f>V143*AI143</f>
        <v>478.11345225137939</v>
      </c>
      <c r="AO143" s="159" t="s">
        <v>3142</v>
      </c>
      <c r="AP143" s="160" t="s">
        <v>3146</v>
      </c>
      <c r="AQ143" s="20">
        <v>85444200</v>
      </c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</row>
    <row r="144" spans="1:62" ht="19.5" customHeight="1">
      <c r="A144" s="61" t="s">
        <v>443</v>
      </c>
      <c r="B144" s="62"/>
      <c r="C144" s="62"/>
      <c r="D144" s="62"/>
      <c r="E144" s="38">
        <f t="shared" si="66"/>
        <v>0</v>
      </c>
      <c r="F144" s="24">
        <v>0</v>
      </c>
      <c r="G144" s="63"/>
      <c r="H144" s="25"/>
      <c r="I144" s="26">
        <f t="shared" si="67"/>
        <v>0</v>
      </c>
      <c r="J144" s="27"/>
      <c r="K144" s="28"/>
      <c r="L144" s="29"/>
      <c r="M144" s="30"/>
      <c r="N144" s="30" t="str">
        <f>IF(K144="","",VLOOKUP(K144,'Inventário+Enviado+pela+Amazon+'!$C$1:$G$536,5,0))</f>
        <v/>
      </c>
      <c r="O144" s="31" t="str">
        <f>IF(M144="","",VLOOKUP(M144,'Estoque FULL '!$A:$D,3,0))</f>
        <v/>
      </c>
      <c r="P144" s="31"/>
      <c r="Q144" s="31"/>
      <c r="R144" s="31"/>
      <c r="S144" s="32">
        <f>IFERROR(IF(M144&lt;&gt;"",VLOOKUP(M144,'Estoque FULL '!$A:$D,4,0),0),0)</f>
        <v>0</v>
      </c>
      <c r="T144" s="33">
        <f>IFERROR(VLOOKUP(K144,'Inventário+Enviado+pela+Amazon+'!$C$1:$F$510,4,0),0)</f>
        <v>0</v>
      </c>
      <c r="U144" s="34"/>
      <c r="V144" s="35">
        <f t="shared" si="58"/>
        <v>0</v>
      </c>
      <c r="W144" s="13"/>
      <c r="X144" s="13"/>
      <c r="Y144" s="13"/>
      <c r="Z144" s="13"/>
      <c r="AA144" s="13"/>
      <c r="AB144" s="13"/>
      <c r="AC144" s="13" t="str">
        <f t="shared" si="3"/>
        <v/>
      </c>
      <c r="AD144" s="13"/>
      <c r="AE144" s="13"/>
      <c r="AF144" s="13"/>
      <c r="AG144" s="14"/>
      <c r="AH144" s="170"/>
      <c r="AI144" s="170"/>
      <c r="AJ144" s="14">
        <f t="shared" si="4"/>
        <v>0</v>
      </c>
      <c r="AK144" s="14">
        <f t="shared" si="5"/>
        <v>0</v>
      </c>
      <c r="AL144" s="14">
        <f t="shared" si="65"/>
        <v>0</v>
      </c>
      <c r="AM144" s="14"/>
      <c r="AN144" s="14"/>
      <c r="AO144" s="13"/>
      <c r="AP144" s="13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</row>
    <row r="145" spans="1:62" ht="19.5" customHeight="1">
      <c r="A145" s="37" t="s">
        <v>444</v>
      </c>
      <c r="B145" s="44"/>
      <c r="C145" s="44">
        <v>15</v>
      </c>
      <c r="D145" s="44" t="s">
        <v>134</v>
      </c>
      <c r="E145" s="38">
        <f t="shared" si="66"/>
        <v>0</v>
      </c>
      <c r="F145" s="39">
        <v>0</v>
      </c>
      <c r="G145" s="13"/>
      <c r="H145" s="25"/>
      <c r="I145" s="26">
        <f t="shared" si="67"/>
        <v>0</v>
      </c>
      <c r="J145" s="27"/>
      <c r="K145" s="28"/>
      <c r="L145" s="40">
        <v>7898722572980</v>
      </c>
      <c r="M145" s="41" t="s">
        <v>445</v>
      </c>
      <c r="N145" s="30" t="str">
        <f>IF(K145="","",VLOOKUP(K145,'Inventário+Enviado+pela+Amazon+'!$C$1:$G$536,5,0))</f>
        <v/>
      </c>
      <c r="O145" s="31" t="str">
        <f>IF(M145="","",VLOOKUP(M145,'Estoque FULL '!$A:$D,3,0))</f>
        <v>RWWO90330</v>
      </c>
      <c r="P145" s="40"/>
      <c r="Q145" s="40"/>
      <c r="R145" s="40"/>
      <c r="S145" s="32">
        <f>IFERROR(IF(M145&lt;&gt;"",VLOOKUP(M145,'Estoque FULL '!$A:$D,4,0),0),0)</f>
        <v>0</v>
      </c>
      <c r="T145" s="33">
        <f>IFERROR(VLOOKUP(K145,'Inventário+Enviado+pela+Amazon+'!$C$1:$F$510,4,0),0)</f>
        <v>0</v>
      </c>
      <c r="U145" s="34"/>
      <c r="V145" s="42">
        <f t="shared" si="58"/>
        <v>0</v>
      </c>
      <c r="W145" s="13"/>
      <c r="X145" s="13"/>
      <c r="Y145" s="13"/>
      <c r="Z145" s="13"/>
      <c r="AA145" s="13"/>
      <c r="AB145" s="13"/>
      <c r="AC145" s="13" t="str">
        <f t="shared" si="3"/>
        <v/>
      </c>
      <c r="AD145" s="13"/>
      <c r="AE145" s="13">
        <v>12.882066666666667</v>
      </c>
      <c r="AF145" s="13">
        <v>1.427</v>
      </c>
      <c r="AG145" s="14"/>
      <c r="AH145" s="170"/>
      <c r="AI145" s="170"/>
      <c r="AJ145" s="14">
        <f t="shared" si="4"/>
        <v>0</v>
      </c>
      <c r="AK145" s="14">
        <f t="shared" si="5"/>
        <v>0</v>
      </c>
      <c r="AL145" s="14">
        <f t="shared" si="65"/>
        <v>0</v>
      </c>
      <c r="AM145" s="14"/>
      <c r="AN145" s="14"/>
      <c r="AO145" s="43" t="s">
        <v>39</v>
      </c>
      <c r="AP145" s="13" t="s">
        <v>40</v>
      </c>
      <c r="AQ145" s="20">
        <v>85444200</v>
      </c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</row>
    <row r="146" spans="1:62" ht="19.5" customHeight="1">
      <c r="A146" s="37" t="s">
        <v>446</v>
      </c>
      <c r="B146" s="44"/>
      <c r="C146" s="44">
        <v>15</v>
      </c>
      <c r="D146" s="44"/>
      <c r="E146" s="38">
        <f t="shared" si="66"/>
        <v>49</v>
      </c>
      <c r="F146" s="24">
        <v>-51</v>
      </c>
      <c r="G146" s="13">
        <v>1</v>
      </c>
      <c r="H146" s="25">
        <v>100</v>
      </c>
      <c r="I146" s="26">
        <f t="shared" si="67"/>
        <v>100</v>
      </c>
      <c r="J146" s="27"/>
      <c r="K146" s="28" t="s">
        <v>447</v>
      </c>
      <c r="L146" s="40">
        <v>7898722573000</v>
      </c>
      <c r="M146" s="41" t="s">
        <v>239</v>
      </c>
      <c r="N146" s="30" t="str">
        <f>IF(K146="","",VLOOKUP(K146,'Inventário+Enviado+pela+Amazon+'!$C$1:$G$536,5,0))</f>
        <v>P2RCAW-22-CP-1m</v>
      </c>
      <c r="O146" s="31" t="str">
        <f>IF(M146="","",VLOOKUP(M146,'Estoque FULL '!$A:$D,3,0))</f>
        <v>TSJN39383</v>
      </c>
      <c r="P146" s="40"/>
      <c r="Q146" s="40"/>
      <c r="R146" s="40"/>
      <c r="S146" s="32">
        <f>IFERROR(IF(M146&lt;&gt;"",VLOOKUP(M146,'Estoque FULL '!$A:$D,4,0),0),0)</f>
        <v>82</v>
      </c>
      <c r="T146" s="33">
        <f>IFERROR(VLOOKUP(K146,'Inventário+Enviado+pela+Amazon+'!$C$1:$F$510,4,0),0)</f>
        <v>22</v>
      </c>
      <c r="U146" s="34"/>
      <c r="V146" s="42">
        <f t="shared" si="58"/>
        <v>153</v>
      </c>
      <c r="W146" s="13"/>
      <c r="X146" s="13"/>
      <c r="Y146" s="13"/>
      <c r="Z146" s="13"/>
      <c r="AA146" s="13"/>
      <c r="AB146" s="13"/>
      <c r="AC146" s="13" t="str">
        <f t="shared" si="3"/>
        <v/>
      </c>
      <c r="AD146" s="13"/>
      <c r="AE146" s="13">
        <v>10.391541999999999</v>
      </c>
      <c r="AF146" s="13">
        <v>1.1511499999999999</v>
      </c>
      <c r="AG146" s="14">
        <v>0.36365000000000003</v>
      </c>
      <c r="AH146" s="170">
        <f>AI146/4.59554784619832</f>
        <v>0.14140630600551585</v>
      </c>
      <c r="AI146" s="170">
        <f>AG146*1.78699146157709</f>
        <v>0.6498394450025089</v>
      </c>
      <c r="AJ146" s="14">
        <f t="shared" si="4"/>
        <v>1589.9059259999999</v>
      </c>
      <c r="AK146" s="14">
        <f t="shared" si="5"/>
        <v>176.12594999999999</v>
      </c>
      <c r="AL146" s="14">
        <f t="shared" si="65"/>
        <v>55.638450000000006</v>
      </c>
      <c r="AM146" s="153">
        <f>V146*AH146</f>
        <v>21.635164818843926</v>
      </c>
      <c r="AN146" s="153">
        <f>V146*AI146</f>
        <v>99.425435085383867</v>
      </c>
      <c r="AO146" s="43" t="s">
        <v>39</v>
      </c>
      <c r="AP146" s="13" t="s">
        <v>40</v>
      </c>
      <c r="AQ146" s="20">
        <v>85444200</v>
      </c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</row>
    <row r="147" spans="1:62" ht="19.5" customHeight="1">
      <c r="A147" s="37" t="s">
        <v>448</v>
      </c>
      <c r="B147" s="44"/>
      <c r="C147" s="44">
        <v>15</v>
      </c>
      <c r="D147" s="44"/>
      <c r="E147" s="38">
        <f t="shared" si="66"/>
        <v>2</v>
      </c>
      <c r="F147" s="51">
        <v>2</v>
      </c>
      <c r="G147" s="13"/>
      <c r="H147" s="25"/>
      <c r="I147" s="26">
        <f t="shared" si="67"/>
        <v>0</v>
      </c>
      <c r="J147" s="45" t="s">
        <v>449</v>
      </c>
      <c r="K147" s="28" t="s">
        <v>450</v>
      </c>
      <c r="L147" s="40">
        <v>7898722573017</v>
      </c>
      <c r="M147" s="41" t="s">
        <v>451</v>
      </c>
      <c r="N147" s="30" t="str">
        <f>IF(K147="","",VLOOKUP(K147,'Inventário+Enviado+pela+Amazon+'!$C$1:$G$536,5,0))</f>
        <v>P2RCAW-22-CP-150cm</v>
      </c>
      <c r="O147" s="31" t="str">
        <f>IF(M147="","",VLOOKUP(M147,'Estoque FULL '!$A:$D,3,0))</f>
        <v>BAWA08276</v>
      </c>
      <c r="P147" s="40"/>
      <c r="Q147" s="40"/>
      <c r="R147" s="40"/>
      <c r="S147" s="32">
        <f>IFERROR(IF(M147&lt;&gt;"",VLOOKUP(M147,'Estoque FULL '!$A:$D,4,0),0),0)</f>
        <v>0</v>
      </c>
      <c r="T147" s="33">
        <f>IFERROR(VLOOKUP(K147,'Inventário+Enviado+pela+Amazon+'!$C$1:$F$510,4,0),0)</f>
        <v>0</v>
      </c>
      <c r="U147" s="34"/>
      <c r="V147" s="42">
        <f t="shared" si="58"/>
        <v>2</v>
      </c>
      <c r="W147" s="13"/>
      <c r="X147" s="13"/>
      <c r="Y147" s="13"/>
      <c r="Z147" s="13"/>
      <c r="AA147" s="13"/>
      <c r="AB147" s="13"/>
      <c r="AC147" s="13" t="str">
        <f t="shared" si="3"/>
        <v/>
      </c>
      <c r="AD147" s="13"/>
      <c r="AE147" s="13"/>
      <c r="AF147" s="13"/>
      <c r="AG147" s="14"/>
      <c r="AH147" s="170"/>
      <c r="AI147" s="170"/>
      <c r="AJ147" s="14">
        <f t="shared" si="4"/>
        <v>0</v>
      </c>
      <c r="AK147" s="14">
        <f t="shared" si="5"/>
        <v>0</v>
      </c>
      <c r="AL147" s="14">
        <f t="shared" si="65"/>
        <v>0</v>
      </c>
      <c r="AM147" s="14"/>
      <c r="AN147" s="14"/>
      <c r="AO147" s="13"/>
      <c r="AP147" s="13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</row>
    <row r="148" spans="1:62" ht="19.5" customHeight="1">
      <c r="A148" s="37" t="s">
        <v>452</v>
      </c>
      <c r="B148" s="44"/>
      <c r="C148" s="44"/>
      <c r="D148" s="44"/>
      <c r="E148" s="38">
        <f t="shared" si="66"/>
        <v>24</v>
      </c>
      <c r="F148" s="39">
        <v>24</v>
      </c>
      <c r="G148" s="13"/>
      <c r="H148" s="25"/>
      <c r="I148" s="26">
        <f t="shared" si="67"/>
        <v>0</v>
      </c>
      <c r="J148" s="27"/>
      <c r="K148" s="28" t="s">
        <v>453</v>
      </c>
      <c r="L148" s="40" t="s">
        <v>454</v>
      </c>
      <c r="M148" s="41" t="s">
        <v>455</v>
      </c>
      <c r="N148" s="30" t="str">
        <f>IF(K148="","",VLOOKUP(K148,'Inventário+Enviado+pela+Amazon+'!$C$1:$G$536,5,0))</f>
        <v>5G-6UKW-KWEB</v>
      </c>
      <c r="O148" s="31" t="str">
        <f>IF(M148="","",VLOOKUP(M148,'Estoque FULL '!$A:$D,3,0))</f>
        <v>QART89317</v>
      </c>
      <c r="P148" s="40"/>
      <c r="Q148" s="40"/>
      <c r="R148" s="40"/>
      <c r="S148" s="32">
        <f>IFERROR(IF(M148&lt;&gt;"",VLOOKUP(M148,'Estoque FULL '!$A:$D,4,0),0),0)</f>
        <v>1</v>
      </c>
      <c r="T148" s="33">
        <f>IFERROR(VLOOKUP(K148,'Inventário+Enviado+pela+Amazon+'!$C$1:$F$510,4,0),0)</f>
        <v>4</v>
      </c>
      <c r="U148" s="34"/>
      <c r="V148" s="42">
        <f t="shared" si="58"/>
        <v>29</v>
      </c>
      <c r="W148" s="13"/>
      <c r="X148" s="13"/>
      <c r="Y148" s="13"/>
      <c r="Z148" s="13"/>
      <c r="AA148" s="13"/>
      <c r="AB148" s="13"/>
      <c r="AC148" s="13" t="str">
        <f t="shared" si="3"/>
        <v/>
      </c>
      <c r="AD148" s="13"/>
      <c r="AE148" s="13">
        <v>13.91269066666667</v>
      </c>
      <c r="AF148" s="13">
        <v>1.5412000000000001</v>
      </c>
      <c r="AG148" s="14">
        <v>0.48686666666666667</v>
      </c>
      <c r="AH148" s="170">
        <f>AI148/4.59554784619832</f>
        <v>0.18931944685976113</v>
      </c>
      <c r="AI148" s="170">
        <f>AG148*1.78699146157709</f>
        <v>0.8700265762598326</v>
      </c>
      <c r="AJ148" s="14">
        <f t="shared" si="4"/>
        <v>403.46802933333345</v>
      </c>
      <c r="AK148" s="14">
        <f t="shared" si="5"/>
        <v>44.694800000000001</v>
      </c>
      <c r="AL148" s="14">
        <f t="shared" si="65"/>
        <v>14.119133333333334</v>
      </c>
      <c r="AM148" s="153">
        <f>V148*AH148</f>
        <v>5.4902639589330731</v>
      </c>
      <c r="AN148" s="153">
        <f>V148*AI148</f>
        <v>25.230770711535147</v>
      </c>
      <c r="AO148" s="43" t="s">
        <v>39</v>
      </c>
      <c r="AP148" s="13" t="s">
        <v>40</v>
      </c>
      <c r="AQ148" s="20">
        <v>85444200</v>
      </c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</row>
    <row r="149" spans="1:62" ht="19.5" customHeight="1">
      <c r="A149" s="61" t="s">
        <v>456</v>
      </c>
      <c r="B149" s="62"/>
      <c r="C149" s="62"/>
      <c r="D149" s="62"/>
      <c r="E149" s="38">
        <f t="shared" si="66"/>
        <v>0</v>
      </c>
      <c r="F149" s="24">
        <v>0</v>
      </c>
      <c r="G149" s="63"/>
      <c r="H149" s="25"/>
      <c r="I149" s="26">
        <f t="shared" si="67"/>
        <v>0</v>
      </c>
      <c r="J149" s="27"/>
      <c r="K149" s="28"/>
      <c r="L149" s="29"/>
      <c r="M149" s="30"/>
      <c r="N149" s="30" t="str">
        <f>IF(K149="","",VLOOKUP(K149,'Inventário+Enviado+pela+Amazon+'!$C$1:$G$536,5,0))</f>
        <v/>
      </c>
      <c r="O149" s="31" t="str">
        <f>IF(M149="","",VLOOKUP(M149,'Estoque FULL '!$A:$D,3,0))</f>
        <v/>
      </c>
      <c r="P149" s="31"/>
      <c r="Q149" s="31"/>
      <c r="R149" s="31"/>
      <c r="S149" s="32">
        <f>IFERROR(IF(M149&lt;&gt;"",VLOOKUP(M149,'Estoque FULL '!$A:$D,4,0),0),0)</f>
        <v>0</v>
      </c>
      <c r="T149" s="33">
        <f>IFERROR(VLOOKUP(K149,'Inventário+Enviado+pela+Amazon+'!$C$1:$F$510,4,0),0)</f>
        <v>0</v>
      </c>
      <c r="U149" s="34"/>
      <c r="V149" s="35">
        <f t="shared" si="58"/>
        <v>0</v>
      </c>
      <c r="W149" s="13"/>
      <c r="X149" s="13"/>
      <c r="Y149" s="13"/>
      <c r="Z149" s="13"/>
      <c r="AA149" s="13"/>
      <c r="AB149" s="13"/>
      <c r="AC149" s="13" t="str">
        <f t="shared" si="3"/>
        <v/>
      </c>
      <c r="AD149" s="13"/>
      <c r="AE149" s="13"/>
      <c r="AF149" s="13"/>
      <c r="AG149" s="14"/>
      <c r="AH149" s="170"/>
      <c r="AI149" s="170"/>
      <c r="AJ149" s="14">
        <f t="shared" si="4"/>
        <v>0</v>
      </c>
      <c r="AK149" s="14">
        <f t="shared" si="5"/>
        <v>0</v>
      </c>
      <c r="AL149" s="14">
        <f t="shared" si="65"/>
        <v>0</v>
      </c>
      <c r="AM149" s="14"/>
      <c r="AN149" s="14"/>
      <c r="AO149" s="13"/>
      <c r="AP149" s="13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</row>
    <row r="150" spans="1:62" ht="19.5" customHeight="1">
      <c r="A150" s="37" t="s">
        <v>457</v>
      </c>
      <c r="B150" s="44"/>
      <c r="C150" s="44">
        <v>15</v>
      </c>
      <c r="D150" s="44" t="s">
        <v>134</v>
      </c>
      <c r="E150" s="38">
        <f t="shared" si="66"/>
        <v>6</v>
      </c>
      <c r="F150" s="39">
        <v>6</v>
      </c>
      <c r="G150" s="63">
        <v>0</v>
      </c>
      <c r="H150" s="25">
        <v>100</v>
      </c>
      <c r="I150" s="26">
        <f t="shared" si="67"/>
        <v>0</v>
      </c>
      <c r="J150" s="45" t="s">
        <v>458</v>
      </c>
      <c r="K150" s="28"/>
      <c r="L150" s="40">
        <v>7898722573819</v>
      </c>
      <c r="M150" s="41" t="s">
        <v>459</v>
      </c>
      <c r="N150" s="30" t="str">
        <f>IF(K150="","",VLOOKUP(K150,'Inventário+Enviado+pela+Amazon+'!$C$1:$G$536,5,0))</f>
        <v/>
      </c>
      <c r="O150" s="31" t="str">
        <f>IF(M150="","",VLOOKUP(M150,'Estoque FULL '!$A:$D,3,0))</f>
        <v>SYAH73785</v>
      </c>
      <c r="P150" s="40"/>
      <c r="Q150" s="40"/>
      <c r="R150" s="40"/>
      <c r="S150" s="32">
        <f>IFERROR(IF(M150&lt;&gt;"",VLOOKUP(M150,'Estoque FULL '!$A:$D,4,0),0),0)</f>
        <v>35</v>
      </c>
      <c r="T150" s="33">
        <f>IFERROR(VLOOKUP(K150,'Inventário+Enviado+pela+Amazon+'!$C$1:$F$510,4,0),0)</f>
        <v>0</v>
      </c>
      <c r="U150" s="34"/>
      <c r="V150" s="42">
        <f t="shared" si="58"/>
        <v>41</v>
      </c>
      <c r="W150" s="13"/>
      <c r="X150" s="13"/>
      <c r="Y150" s="13"/>
      <c r="Z150" s="13"/>
      <c r="AA150" s="13"/>
      <c r="AB150" s="13"/>
      <c r="AC150" s="13" t="str">
        <f t="shared" si="3"/>
        <v/>
      </c>
      <c r="AD150" s="13"/>
      <c r="AE150" s="157">
        <v>10.0579</v>
      </c>
      <c r="AF150" s="157">
        <v>1.2084000000000001</v>
      </c>
      <c r="AG150" s="157">
        <v>0.38179999999999997</v>
      </c>
      <c r="AH150" s="170">
        <f>AI150/4.59554784619832</f>
        <v>0.14846398359110666</v>
      </c>
      <c r="AI150" s="170">
        <f>AG150*1.78699146157709</f>
        <v>0.68227334003013296</v>
      </c>
      <c r="AJ150" s="14">
        <f t="shared" si="4"/>
        <v>412.37389999999999</v>
      </c>
      <c r="AK150" s="14">
        <f t="shared" si="5"/>
        <v>49.544400000000003</v>
      </c>
      <c r="AL150" s="14">
        <f t="shared" si="65"/>
        <v>15.653799999999999</v>
      </c>
      <c r="AM150" s="153">
        <f>V150*AH150</f>
        <v>6.0870233272353733</v>
      </c>
      <c r="AN150" s="153">
        <f>V150*AI150</f>
        <v>27.97320694123545</v>
      </c>
      <c r="AO150" s="154" t="s">
        <v>3142</v>
      </c>
      <c r="AP150" s="155" t="s">
        <v>3146</v>
      </c>
      <c r="AQ150" s="20">
        <v>85444200</v>
      </c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</row>
    <row r="151" spans="1:62" ht="19.5" customHeight="1">
      <c r="A151" s="37" t="s">
        <v>460</v>
      </c>
      <c r="B151" s="44"/>
      <c r="C151" s="44"/>
      <c r="D151" s="44"/>
      <c r="E151" s="38">
        <f t="shared" si="66"/>
        <v>140</v>
      </c>
      <c r="F151" s="51">
        <v>140</v>
      </c>
      <c r="G151" s="63">
        <v>0</v>
      </c>
      <c r="H151" s="25">
        <v>75</v>
      </c>
      <c r="I151" s="26">
        <f t="shared" si="67"/>
        <v>0</v>
      </c>
      <c r="J151" s="45" t="s">
        <v>449</v>
      </c>
      <c r="K151" s="28"/>
      <c r="L151" s="40">
        <v>7898722573802</v>
      </c>
      <c r="M151" s="41" t="s">
        <v>461</v>
      </c>
      <c r="N151" s="30" t="str">
        <f>IF(K151="","",VLOOKUP(K151,'Inventário+Enviado+pela+Amazon+'!$C$1:$G$536,5,0))</f>
        <v/>
      </c>
      <c r="O151" s="31" t="str">
        <f>IF(M151="","",VLOOKUP(M151,'Estoque FULL '!$A:$D,3,0))</f>
        <v>KHZJ53042</v>
      </c>
      <c r="P151" s="40"/>
      <c r="Q151" s="40"/>
      <c r="R151" s="40"/>
      <c r="S151" s="32">
        <f>IFERROR(IF(M151&lt;&gt;"",VLOOKUP(M151,'Estoque FULL '!$A:$D,4,0),0),0)</f>
        <v>5</v>
      </c>
      <c r="T151" s="33">
        <f>IFERROR(VLOOKUP(K151,'Inventário+Enviado+pela+Amazon+'!$C$1:$F$510,4,0),0)</f>
        <v>0</v>
      </c>
      <c r="U151" s="34"/>
      <c r="V151" s="42">
        <f t="shared" si="58"/>
        <v>145</v>
      </c>
      <c r="W151" s="13"/>
      <c r="X151" s="13"/>
      <c r="Y151" s="13"/>
      <c r="Z151" s="13"/>
      <c r="AA151" s="13"/>
      <c r="AB151" s="13"/>
      <c r="AC151" s="13" t="str">
        <f t="shared" si="3"/>
        <v/>
      </c>
      <c r="AD151" s="13"/>
      <c r="AE151" s="157">
        <v>11.289099999999998</v>
      </c>
      <c r="AF151" s="157">
        <v>1.3563000000000001</v>
      </c>
      <c r="AG151" s="157">
        <v>0.42859999999999998</v>
      </c>
      <c r="AH151" s="170">
        <f>AI151/4.59554784619832</f>
        <v>0.16666229273742356</v>
      </c>
      <c r="AI151" s="170">
        <f>AG151*1.78699146157709</f>
        <v>0.76590454043194078</v>
      </c>
      <c r="AJ151" s="14">
        <f t="shared" si="4"/>
        <v>1636.9194999999997</v>
      </c>
      <c r="AK151" s="14">
        <f t="shared" si="5"/>
        <v>196.6635</v>
      </c>
      <c r="AL151" s="14">
        <f t="shared" si="65"/>
        <v>62.146999999999998</v>
      </c>
      <c r="AM151" s="153">
        <f>V151*AH151</f>
        <v>24.166032446926415</v>
      </c>
      <c r="AN151" s="153">
        <f>V151*AI151</f>
        <v>111.05615836263141</v>
      </c>
      <c r="AO151" s="154" t="s">
        <v>3142</v>
      </c>
      <c r="AP151" s="155" t="s">
        <v>3146</v>
      </c>
      <c r="AQ151" s="20">
        <v>85444200</v>
      </c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</row>
    <row r="152" spans="1:62" ht="19.5" customHeight="1">
      <c r="A152" s="57" t="s">
        <v>462</v>
      </c>
      <c r="B152" s="44"/>
      <c r="C152" s="44"/>
      <c r="D152" s="44"/>
      <c r="E152" s="38">
        <f t="shared" si="66"/>
        <v>332</v>
      </c>
      <c r="F152" s="24">
        <v>332</v>
      </c>
      <c r="G152" s="63"/>
      <c r="H152" s="25"/>
      <c r="I152" s="26">
        <f t="shared" si="67"/>
        <v>0</v>
      </c>
      <c r="J152" s="27"/>
      <c r="K152" s="28"/>
      <c r="L152" s="40">
        <v>7898722573826</v>
      </c>
      <c r="M152" s="41" t="s">
        <v>463</v>
      </c>
      <c r="N152" s="30" t="str">
        <f>IF(K152="","",VLOOKUP(K152,'Inventário+Enviado+pela+Amazon+'!$C$1:$G$536,5,0))</f>
        <v/>
      </c>
      <c r="O152" s="31" t="str">
        <f>IF(M152="","",VLOOKUP(M152,'Estoque FULL '!$A:$D,3,0))</f>
        <v>WYGR09582</v>
      </c>
      <c r="P152" s="40"/>
      <c r="Q152" s="40"/>
      <c r="R152" s="40"/>
      <c r="S152" s="32">
        <f>IFERROR(IF(M152&lt;&gt;"",VLOOKUP(M152,'Estoque FULL '!$A:$D,4,0),0),0)</f>
        <v>150</v>
      </c>
      <c r="T152" s="33">
        <f>IFERROR(VLOOKUP(K152,'Inventário+Enviado+pela+Amazon+'!$C$1:$F$510,4,0),0)</f>
        <v>0</v>
      </c>
      <c r="U152" s="34"/>
      <c r="V152" s="42">
        <f t="shared" si="58"/>
        <v>482</v>
      </c>
      <c r="W152" s="13"/>
      <c r="X152" s="13"/>
      <c r="Y152" s="13"/>
      <c r="Z152" s="13"/>
      <c r="AA152" s="13"/>
      <c r="AB152" s="13"/>
      <c r="AC152" s="13" t="str">
        <f t="shared" si="3"/>
        <v/>
      </c>
      <c r="AD152" s="13"/>
      <c r="AE152" s="157">
        <v>10.056320000000001</v>
      </c>
      <c r="AF152" s="157">
        <v>1.20818</v>
      </c>
      <c r="AG152" s="157">
        <v>0.38177999999999995</v>
      </c>
      <c r="AH152" s="170">
        <f>AI152/4.59554784619832</f>
        <v>0.14845620653591593</v>
      </c>
      <c r="AI152" s="170">
        <f>AG152*1.78699146157709</f>
        <v>0.68223760020090141</v>
      </c>
      <c r="AJ152" s="14">
        <f t="shared" si="4"/>
        <v>4847.1462400000009</v>
      </c>
      <c r="AK152" s="14">
        <f t="shared" si="5"/>
        <v>582.34276</v>
      </c>
      <c r="AL152" s="14">
        <f t="shared" si="65"/>
        <v>184.01795999999999</v>
      </c>
      <c r="AM152" s="153">
        <f>V152*AH152</f>
        <v>71.555891550311472</v>
      </c>
      <c r="AN152" s="153">
        <f>V152*AI152</f>
        <v>328.83852329683447</v>
      </c>
      <c r="AO152" s="154" t="s">
        <v>3142</v>
      </c>
      <c r="AP152" s="155" t="s">
        <v>3146</v>
      </c>
      <c r="AQ152" s="20">
        <v>85444200</v>
      </c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</row>
    <row r="153" spans="1:62" ht="19.5" customHeight="1">
      <c r="A153" s="57" t="s">
        <v>464</v>
      </c>
      <c r="B153" s="44"/>
      <c r="C153" s="44"/>
      <c r="D153" s="44"/>
      <c r="E153" s="38">
        <f t="shared" si="66"/>
        <v>358</v>
      </c>
      <c r="F153" s="39">
        <v>358</v>
      </c>
      <c r="G153" s="63"/>
      <c r="H153" s="25"/>
      <c r="I153" s="26">
        <f t="shared" si="67"/>
        <v>0</v>
      </c>
      <c r="J153" s="45" t="s">
        <v>458</v>
      </c>
      <c r="K153" s="28"/>
      <c r="L153" s="40">
        <v>7898722573451</v>
      </c>
      <c r="M153" s="41" t="s">
        <v>465</v>
      </c>
      <c r="N153" s="30" t="str">
        <f>IF(K153="","",VLOOKUP(K153,'Inventário+Enviado+pela+Amazon+'!$C$1:$G$536,5,0))</f>
        <v/>
      </c>
      <c r="O153" s="31" t="str">
        <f>IF(M153="","",VLOOKUP(M153,'Estoque FULL '!$A:$D,3,0))</f>
        <v>XZWK14341</v>
      </c>
      <c r="P153" s="40"/>
      <c r="Q153" s="40"/>
      <c r="R153" s="40"/>
      <c r="S153" s="32">
        <f>IFERROR(IF(M153&lt;&gt;"",VLOOKUP(M153,'Estoque FULL '!$A:$D,4,0),0),0)</f>
        <v>52</v>
      </c>
      <c r="T153" s="33">
        <f>IFERROR(VLOOKUP(K153,'Inventário+Enviado+pela+Amazon+'!$C$1:$F$510,4,0),0)</f>
        <v>0</v>
      </c>
      <c r="U153" s="34"/>
      <c r="V153" s="42">
        <f t="shared" si="58"/>
        <v>410</v>
      </c>
      <c r="W153" s="13"/>
      <c r="X153" s="13"/>
      <c r="Y153" s="13"/>
      <c r="Z153" s="13"/>
      <c r="AA153" s="13"/>
      <c r="AB153" s="13"/>
      <c r="AC153" s="13" t="str">
        <f t="shared" si="3"/>
        <v/>
      </c>
      <c r="AD153" s="13"/>
      <c r="AE153" s="157">
        <v>11.28908</v>
      </c>
      <c r="AF153" s="157">
        <v>1.3562799999999999</v>
      </c>
      <c r="AG153" s="157">
        <v>0.42857999999999996</v>
      </c>
      <c r="AH153" s="170">
        <f>AI153/4.59554784619832</f>
        <v>0.16665451568223283</v>
      </c>
      <c r="AI153" s="170">
        <f>AG153*1.78699146157709</f>
        <v>0.76586880060270923</v>
      </c>
      <c r="AJ153" s="14">
        <f t="shared" si="4"/>
        <v>4628.5227999999997</v>
      </c>
      <c r="AK153" s="14">
        <f t="shared" si="5"/>
        <v>556.07479999999998</v>
      </c>
      <c r="AL153" s="14">
        <f t="shared" si="65"/>
        <v>175.71779999999998</v>
      </c>
      <c r="AM153" s="153">
        <f>V153*AH153</f>
        <v>68.328351429715454</v>
      </c>
      <c r="AN153" s="153">
        <f>V153*AI153</f>
        <v>314.00620824711081</v>
      </c>
      <c r="AO153" s="154" t="s">
        <v>3142</v>
      </c>
      <c r="AP153" s="155" t="s">
        <v>3146</v>
      </c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</row>
    <row r="154" spans="1:62" ht="19.5" customHeight="1">
      <c r="A154" s="81" t="s">
        <v>466</v>
      </c>
      <c r="B154" s="62"/>
      <c r="C154" s="62"/>
      <c r="D154" s="62"/>
      <c r="E154" s="38">
        <f t="shared" si="66"/>
        <v>0</v>
      </c>
      <c r="F154" s="24">
        <v>0</v>
      </c>
      <c r="G154" s="63"/>
      <c r="H154" s="25"/>
      <c r="I154" s="26">
        <f t="shared" si="67"/>
        <v>0</v>
      </c>
      <c r="J154" s="27"/>
      <c r="K154" s="28"/>
      <c r="L154" s="29"/>
      <c r="M154" s="30"/>
      <c r="N154" s="30" t="str">
        <f>IF(K154="","",VLOOKUP(K154,'Inventário+Enviado+pela+Amazon+'!$C$1:$G$536,5,0))</f>
        <v/>
      </c>
      <c r="O154" s="31" t="str">
        <f>IF(M154="","",VLOOKUP(M154,'Estoque FULL '!$A:$D,3,0))</f>
        <v/>
      </c>
      <c r="P154" s="31"/>
      <c r="Q154" s="31"/>
      <c r="R154" s="31"/>
      <c r="S154" s="32">
        <f>IFERROR(IF(M154&lt;&gt;"",VLOOKUP(M154,'Estoque FULL '!$A:$D,4,0),0),0)</f>
        <v>0</v>
      </c>
      <c r="T154" s="33">
        <f>IFERROR(VLOOKUP(K154,'Inventário+Enviado+pela+Amazon+'!$C$1:$F$510,4,0),0)</f>
        <v>0</v>
      </c>
      <c r="U154" s="34"/>
      <c r="V154" s="35">
        <f t="shared" si="58"/>
        <v>0</v>
      </c>
      <c r="W154" s="13"/>
      <c r="X154" s="13"/>
      <c r="Y154" s="13"/>
      <c r="Z154" s="13"/>
      <c r="AA154" s="13"/>
      <c r="AB154" s="13"/>
      <c r="AC154" s="13" t="str">
        <f t="shared" si="3"/>
        <v/>
      </c>
      <c r="AD154" s="13"/>
      <c r="AH154" s="171"/>
      <c r="AI154" s="171"/>
      <c r="AJ154" s="14">
        <f>IFERROR(V154*AE155,0)</f>
        <v>0</v>
      </c>
      <c r="AK154" s="14">
        <f>IFERROR(V154*AF155,0)</f>
        <v>0</v>
      </c>
      <c r="AL154" s="14">
        <f>IFERROR(V154*AG155,0)</f>
        <v>0</v>
      </c>
      <c r="AM154" s="153"/>
      <c r="AN154" s="153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</row>
    <row r="155" spans="1:62" ht="19.5" customHeight="1">
      <c r="A155" s="60" t="s">
        <v>467</v>
      </c>
      <c r="B155" s="44"/>
      <c r="C155" s="44"/>
      <c r="D155" s="44"/>
      <c r="E155" s="38">
        <f t="shared" si="66"/>
        <v>179</v>
      </c>
      <c r="F155" s="82">
        <v>179</v>
      </c>
      <c r="G155" s="63"/>
      <c r="H155" s="25"/>
      <c r="I155" s="26">
        <f t="shared" si="67"/>
        <v>0</v>
      </c>
      <c r="J155" s="73"/>
      <c r="K155" s="28"/>
      <c r="L155" s="40">
        <v>7898722575363</v>
      </c>
      <c r="M155" s="41" t="s">
        <v>468</v>
      </c>
      <c r="N155" s="30" t="str">
        <f>IF(K155="","",VLOOKUP(K155,'Inventário+Enviado+pela+Amazon+'!$C$1:$G$536,5,0))</f>
        <v/>
      </c>
      <c r="O155" s="31" t="str">
        <f>IF(M155="","",VLOOKUP(M155,'Estoque FULL '!$A:$D,3,0))</f>
        <v>RUPO81857</v>
      </c>
      <c r="P155" s="40"/>
      <c r="Q155" s="40"/>
      <c r="R155" s="40"/>
      <c r="S155" s="32">
        <f>IFERROR(IF(M155&lt;&gt;"",VLOOKUP(M155,'Estoque FULL '!$A:$D,4,0),0),0)</f>
        <v>30</v>
      </c>
      <c r="T155" s="33">
        <f>IFERROR(VLOOKUP(K155,'Inventário+Enviado+pela+Amazon+'!$C$1:$F$510,4,0),0)</f>
        <v>0</v>
      </c>
      <c r="U155" s="34"/>
      <c r="V155" s="42">
        <f t="shared" si="58"/>
        <v>209</v>
      </c>
      <c r="W155" s="13"/>
      <c r="X155" s="13"/>
      <c r="Y155" s="13"/>
      <c r="Z155" s="13"/>
      <c r="AA155" s="13"/>
      <c r="AB155" s="13"/>
      <c r="AC155" s="13" t="str">
        <f t="shared" si="3"/>
        <v/>
      </c>
      <c r="AD155" s="13"/>
      <c r="AE155" s="157">
        <v>19.414639999999999</v>
      </c>
      <c r="AF155" s="157">
        <v>2.3325200000000001</v>
      </c>
      <c r="AG155" s="157">
        <v>0.73708000000000007</v>
      </c>
      <c r="AH155" s="170">
        <f>AI155/4.59554784619832</f>
        <v>0.28661559199930042</v>
      </c>
      <c r="AI155" s="170">
        <f>AG155*1.78699146157709</f>
        <v>1.3171556664992417</v>
      </c>
      <c r="AJ155" s="14">
        <f t="shared" ref="AJ155" si="71">IFERROR(V155*AE155,0)</f>
        <v>4057.6597599999996</v>
      </c>
      <c r="AK155" s="14">
        <f t="shared" ref="AK155" si="72">IFERROR(V155*AF155,0)</f>
        <v>487.49668000000003</v>
      </c>
      <c r="AL155" s="14">
        <f t="shared" ref="AL155" si="73">IFERROR(V155*AG155,0)</f>
        <v>154.04972000000001</v>
      </c>
      <c r="AM155" s="153">
        <f>V155*AH155</f>
        <v>59.90265872785379</v>
      </c>
      <c r="AN155" s="153">
        <f>V155*AI155</f>
        <v>275.28553429834153</v>
      </c>
      <c r="AO155" s="154" t="s">
        <v>3142</v>
      </c>
      <c r="AP155" s="155" t="s">
        <v>3146</v>
      </c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</row>
    <row r="156" spans="1:62" ht="19.5" customHeight="1">
      <c r="A156" s="60" t="s">
        <v>469</v>
      </c>
      <c r="B156" s="44"/>
      <c r="C156" s="44"/>
      <c r="D156" s="44"/>
      <c r="E156" s="38">
        <f t="shared" si="66"/>
        <v>19</v>
      </c>
      <c r="F156" s="51">
        <v>19</v>
      </c>
      <c r="G156" s="13"/>
      <c r="H156" s="25"/>
      <c r="I156" s="26">
        <f t="shared" si="67"/>
        <v>0</v>
      </c>
      <c r="J156" s="45" t="s">
        <v>440</v>
      </c>
      <c r="K156" s="28"/>
      <c r="L156" s="40"/>
      <c r="M156" s="41"/>
      <c r="N156" s="30" t="str">
        <f>IF(K156="","",VLOOKUP(K156,'Inventário+Enviado+pela+Amazon+'!$C$1:$G$536,5,0))</f>
        <v/>
      </c>
      <c r="O156" s="31" t="str">
        <f>IF(M156="","",VLOOKUP(M156,'Estoque FULL '!$A:$D,3,0))</f>
        <v/>
      </c>
      <c r="P156" s="40"/>
      <c r="Q156" s="40"/>
      <c r="R156" s="40"/>
      <c r="S156" s="32">
        <f>IFERROR(IF(M156&lt;&gt;"",VLOOKUP(M156,'Estoque FULL '!$A:$D,4,0),0),0)</f>
        <v>0</v>
      </c>
      <c r="T156" s="33"/>
      <c r="U156" s="34"/>
      <c r="V156" s="35">
        <f t="shared" si="58"/>
        <v>19</v>
      </c>
      <c r="W156" s="13"/>
      <c r="X156" s="13"/>
      <c r="Y156" s="13"/>
      <c r="Z156" s="13"/>
      <c r="AA156" s="13"/>
      <c r="AB156" s="13"/>
      <c r="AC156" s="13" t="str">
        <f t="shared" si="3"/>
        <v/>
      </c>
      <c r="AD156" s="13"/>
      <c r="AE156" s="13"/>
      <c r="AF156" s="13"/>
      <c r="AG156" s="14"/>
      <c r="AH156" s="170"/>
      <c r="AI156" s="170"/>
      <c r="AJ156" s="14">
        <f t="shared" si="4"/>
        <v>0</v>
      </c>
      <c r="AK156" s="14">
        <f t="shared" si="5"/>
        <v>0</v>
      </c>
      <c r="AL156" s="14">
        <f t="shared" si="65"/>
        <v>0</v>
      </c>
      <c r="AM156" s="14"/>
      <c r="AN156" s="14"/>
      <c r="AO156" s="13"/>
      <c r="AP156" s="13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</row>
    <row r="157" spans="1:62" ht="19.5" customHeight="1">
      <c r="A157" s="60" t="s">
        <v>470</v>
      </c>
      <c r="B157" s="44"/>
      <c r="C157" s="44"/>
      <c r="D157" s="44"/>
      <c r="E157" s="38">
        <f t="shared" si="66"/>
        <v>10</v>
      </c>
      <c r="F157" s="51">
        <v>10</v>
      </c>
      <c r="G157" s="13"/>
      <c r="H157" s="25"/>
      <c r="I157" s="26">
        <f t="shared" si="67"/>
        <v>0</v>
      </c>
      <c r="J157" s="45" t="s">
        <v>440</v>
      </c>
      <c r="K157" s="28"/>
      <c r="L157" s="40"/>
      <c r="M157" s="41"/>
      <c r="N157" s="30" t="str">
        <f>IF(K157="","",VLOOKUP(K157,'Inventário+Enviado+pela+Amazon+'!$C$1:$G$536,5,0))</f>
        <v/>
      </c>
      <c r="O157" s="31" t="str">
        <f>IF(M157="","",VLOOKUP(M157,'Estoque FULL '!$A:$D,3,0))</f>
        <v/>
      </c>
      <c r="P157" s="40"/>
      <c r="Q157" s="40"/>
      <c r="R157" s="40"/>
      <c r="S157" s="32">
        <f>IFERROR(IF(M157&lt;&gt;"",VLOOKUP(M157,'Estoque FULL '!$A:$D,4,0),0),0)</f>
        <v>0</v>
      </c>
      <c r="T157" s="33"/>
      <c r="U157" s="34"/>
      <c r="V157" s="35">
        <f t="shared" si="58"/>
        <v>10</v>
      </c>
      <c r="W157" s="13"/>
      <c r="X157" s="13"/>
      <c r="Y157" s="13"/>
      <c r="Z157" s="13"/>
      <c r="AA157" s="13"/>
      <c r="AB157" s="13"/>
      <c r="AC157" s="13" t="str">
        <f t="shared" si="3"/>
        <v/>
      </c>
      <c r="AD157" s="13"/>
      <c r="AE157" s="13"/>
      <c r="AF157" s="13"/>
      <c r="AG157" s="14"/>
      <c r="AH157" s="170"/>
      <c r="AI157" s="170"/>
      <c r="AJ157" s="14">
        <f t="shared" si="4"/>
        <v>0</v>
      </c>
      <c r="AK157" s="14">
        <f t="shared" si="5"/>
        <v>0</v>
      </c>
      <c r="AL157" s="14">
        <f t="shared" si="65"/>
        <v>0</v>
      </c>
      <c r="AM157" s="14"/>
      <c r="AN157" s="14"/>
      <c r="AO157" s="13"/>
      <c r="AP157" s="13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</row>
    <row r="158" spans="1:62" ht="19.5" customHeight="1">
      <c r="A158" s="83" t="s">
        <v>471</v>
      </c>
      <c r="B158" s="44"/>
      <c r="C158" s="44" t="s">
        <v>42</v>
      </c>
      <c r="D158" s="44"/>
      <c r="E158" s="38" t="e">
        <f t="shared" si="66"/>
        <v>#VALUE!</v>
      </c>
      <c r="F158" s="72">
        <v>0</v>
      </c>
      <c r="G158" s="13"/>
      <c r="H158" s="25" t="s">
        <v>42</v>
      </c>
      <c r="I158" s="26" t="e">
        <f t="shared" si="67"/>
        <v>#VALUE!</v>
      </c>
      <c r="J158" s="27"/>
      <c r="K158" s="28"/>
      <c r="L158" s="29"/>
      <c r="M158" s="30"/>
      <c r="N158" s="30" t="str">
        <f>IF(K158="","",VLOOKUP(K158,'Inventário+Enviado+pela+Amazon+'!$C$1:$G$536,5,0))</f>
        <v/>
      </c>
      <c r="O158" s="31" t="str">
        <f>IF(M158="","",VLOOKUP(M158,'Estoque FULL '!$A:$D,3,0))</f>
        <v/>
      </c>
      <c r="P158" s="31"/>
      <c r="Q158" s="31"/>
      <c r="R158" s="31"/>
      <c r="S158" s="32">
        <f>IFERROR(IF(M158&lt;&gt;"",VLOOKUP(M158,'Estoque FULL '!$A:$D,4,0),0),0)</f>
        <v>0</v>
      </c>
      <c r="T158" s="33">
        <f>IFERROR(VLOOKUP(K158,'Inventário+Enviado+pela+Amazon+'!$C$1:$F$510,4,0),0)</f>
        <v>0</v>
      </c>
      <c r="U158" s="34"/>
      <c r="V158" s="35" t="e">
        <f t="shared" si="58"/>
        <v>#VALUE!</v>
      </c>
      <c r="W158" s="13"/>
      <c r="X158" s="13"/>
      <c r="Y158" s="13"/>
      <c r="Z158" s="13"/>
      <c r="AA158" s="13"/>
      <c r="AB158" s="13"/>
      <c r="AC158" s="13" t="str">
        <f t="shared" si="3"/>
        <v/>
      </c>
      <c r="AD158" s="13"/>
      <c r="AE158" s="13"/>
      <c r="AF158" s="13"/>
      <c r="AG158" s="14"/>
      <c r="AH158" s="170"/>
      <c r="AI158" s="170"/>
      <c r="AJ158" s="14">
        <f t="shared" si="4"/>
        <v>0</v>
      </c>
      <c r="AK158" s="14">
        <f t="shared" si="5"/>
        <v>0</v>
      </c>
      <c r="AL158" s="14">
        <f t="shared" si="65"/>
        <v>0</v>
      </c>
      <c r="AM158" s="14"/>
      <c r="AN158" s="14"/>
      <c r="AO158" s="13"/>
      <c r="AP158" s="13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</row>
    <row r="159" spans="1:62" ht="19.5" customHeight="1">
      <c r="A159" s="57" t="s">
        <v>472</v>
      </c>
      <c r="B159" s="44"/>
      <c r="C159" s="44" t="s">
        <v>156</v>
      </c>
      <c r="D159" s="44"/>
      <c r="E159" s="38">
        <f t="shared" si="66"/>
        <v>36</v>
      </c>
      <c r="F159" s="51">
        <v>36</v>
      </c>
      <c r="G159" s="13"/>
      <c r="H159" s="25"/>
      <c r="I159" s="26">
        <f t="shared" si="67"/>
        <v>0</v>
      </c>
      <c r="J159" s="27"/>
      <c r="K159" s="28"/>
      <c r="L159" s="29"/>
      <c r="M159" s="30" t="s">
        <v>541</v>
      </c>
      <c r="N159" s="30" t="str">
        <f>IF(K159="","",VLOOKUP(K159,'Inventário+Enviado+pela+Amazon+'!$C$1:$G$536,5,0))</f>
        <v/>
      </c>
      <c r="O159" s="31" t="str">
        <f>IF(M159="","",VLOOKUP(M159,'Estoque FULL '!$A:$D,3,0))</f>
        <v>PLOO81565</v>
      </c>
      <c r="P159" s="31"/>
      <c r="Q159" s="31"/>
      <c r="R159" s="31"/>
      <c r="S159" s="32">
        <f>IFERROR(IF(M159&lt;&gt;"",VLOOKUP(M159,'Estoque FULL '!$A:$D,4,0),0),0)</f>
        <v>55</v>
      </c>
      <c r="T159" s="33">
        <f>IFERROR(VLOOKUP(K159,'Inventário+Enviado+pela+Amazon+'!$C$1:$F$510,4,0),0)</f>
        <v>0</v>
      </c>
      <c r="U159" s="34"/>
      <c r="V159" s="35">
        <f t="shared" si="58"/>
        <v>91</v>
      </c>
      <c r="W159" s="13"/>
      <c r="X159" s="13"/>
      <c r="Y159" s="13"/>
      <c r="Z159" s="13"/>
      <c r="AA159" s="13"/>
      <c r="AB159" s="13"/>
      <c r="AC159" s="13" t="str">
        <f t="shared" si="3"/>
        <v/>
      </c>
      <c r="AD159" s="13"/>
      <c r="AE159" s="156">
        <v>16.767299999999999</v>
      </c>
      <c r="AF159" s="156">
        <v>2.0144500000000001</v>
      </c>
      <c r="AG159" s="156">
        <v>0.63655000000000006</v>
      </c>
      <c r="AH159" s="170">
        <f>AI159/4.59554784619832</f>
        <v>0.24752422408307739</v>
      </c>
      <c r="AI159" s="170">
        <f>AG159*1.78699146157709</f>
        <v>1.1375094148668967</v>
      </c>
      <c r="AJ159" s="14">
        <f t="shared" si="4"/>
        <v>1525.8243</v>
      </c>
      <c r="AK159" s="14">
        <f t="shared" si="5"/>
        <v>183.31495000000001</v>
      </c>
      <c r="AL159" s="14">
        <f t="shared" si="65"/>
        <v>57.926050000000004</v>
      </c>
      <c r="AM159" s="153">
        <f>V159*AH159</f>
        <v>22.524704391560043</v>
      </c>
      <c r="AN159" s="153">
        <f>V159*AI159</f>
        <v>103.5133567528876</v>
      </c>
      <c r="AO159" s="159" t="s">
        <v>3142</v>
      </c>
      <c r="AP159" s="160" t="s">
        <v>3146</v>
      </c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</row>
    <row r="160" spans="1:62" ht="19.5" customHeight="1">
      <c r="A160" s="60" t="s">
        <v>473</v>
      </c>
      <c r="B160" s="44"/>
      <c r="C160" s="44"/>
      <c r="D160" s="44"/>
      <c r="E160" s="38">
        <f t="shared" si="66"/>
        <v>0</v>
      </c>
      <c r="F160" s="51">
        <v>0</v>
      </c>
      <c r="G160" s="13"/>
      <c r="H160" s="25"/>
      <c r="I160" s="26">
        <f t="shared" si="67"/>
        <v>0</v>
      </c>
      <c r="J160" s="45" t="s">
        <v>96</v>
      </c>
      <c r="K160" s="28"/>
      <c r="L160" s="40"/>
      <c r="M160" s="41"/>
      <c r="N160" s="30" t="str">
        <f>IF(K160="","",VLOOKUP(K160,'Inventário+Enviado+pela+Amazon+'!$C$1:$G$536,5,0))</f>
        <v/>
      </c>
      <c r="O160" s="31" t="str">
        <f>IF(M160="","",VLOOKUP(M160,'Estoque FULL '!$A:$D,3,0))</f>
        <v/>
      </c>
      <c r="P160" s="40"/>
      <c r="Q160" s="40"/>
      <c r="R160" s="40"/>
      <c r="S160" s="32">
        <f>IFERROR(IF(M160&lt;&gt;"",VLOOKUP(M160,'Estoque FULL '!$A:$D,4,0),0),0)</f>
        <v>0</v>
      </c>
      <c r="T160" s="33"/>
      <c r="U160" s="34"/>
      <c r="V160" s="35">
        <f t="shared" si="58"/>
        <v>0</v>
      </c>
      <c r="W160" s="13"/>
      <c r="X160" s="13"/>
      <c r="Y160" s="13"/>
      <c r="Z160" s="13"/>
      <c r="AA160" s="13"/>
      <c r="AB160" s="13"/>
      <c r="AC160" s="13" t="str">
        <f t="shared" si="3"/>
        <v/>
      </c>
      <c r="AD160" s="13"/>
      <c r="AE160" s="13"/>
      <c r="AF160" s="13"/>
      <c r="AG160" s="14"/>
      <c r="AH160" s="170"/>
      <c r="AI160" s="170"/>
      <c r="AJ160" s="14">
        <f t="shared" si="4"/>
        <v>0</v>
      </c>
      <c r="AK160" s="14">
        <f t="shared" si="5"/>
        <v>0</v>
      </c>
      <c r="AL160" s="14">
        <f t="shared" si="65"/>
        <v>0</v>
      </c>
      <c r="AM160" s="14"/>
      <c r="AN160" s="14"/>
      <c r="AO160" s="13"/>
      <c r="AP160" s="13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</row>
    <row r="161" spans="1:62" ht="19.5" customHeight="1">
      <c r="A161" s="57" t="s">
        <v>474</v>
      </c>
      <c r="B161" s="44"/>
      <c r="C161" s="44" t="s">
        <v>156</v>
      </c>
      <c r="D161" s="44"/>
      <c r="E161" s="38">
        <f t="shared" si="66"/>
        <v>154</v>
      </c>
      <c r="F161" s="51">
        <v>154</v>
      </c>
      <c r="G161" s="13">
        <v>0</v>
      </c>
      <c r="H161" s="25">
        <v>64</v>
      </c>
      <c r="I161" s="26">
        <f t="shared" si="67"/>
        <v>0</v>
      </c>
      <c r="J161" s="27"/>
      <c r="K161" s="28"/>
      <c r="L161" s="40">
        <v>7898722575400</v>
      </c>
      <c r="M161" s="41" t="s">
        <v>475</v>
      </c>
      <c r="N161" s="30" t="str">
        <f>IF(K161="","",VLOOKUP(K161,'Inventário+Enviado+pela+Amazon+'!$C$1:$G$536,5,0))</f>
        <v/>
      </c>
      <c r="O161" s="31" t="str">
        <f>IF(M161="","",VLOOKUP(M161,'Estoque FULL '!$A:$D,3,0))</f>
        <v>SGRF81583</v>
      </c>
      <c r="P161" s="40"/>
      <c r="Q161" s="40"/>
      <c r="R161" s="40"/>
      <c r="S161" s="32">
        <f>IFERROR(IF(M161&lt;&gt;"",VLOOKUP(M161,'Estoque FULL '!$A:$D,4,0),0),0)</f>
        <v>86</v>
      </c>
      <c r="T161" s="33">
        <f>IFERROR(VLOOKUP(K161,'Inventário+Enviado+pela+Amazon+'!$C$1:$F$510,4,0),0)</f>
        <v>0</v>
      </c>
      <c r="U161" s="34"/>
      <c r="V161" s="42">
        <f t="shared" si="58"/>
        <v>240</v>
      </c>
      <c r="W161" s="13"/>
      <c r="X161" s="13"/>
      <c r="Y161" s="13"/>
      <c r="Z161" s="13"/>
      <c r="AA161" s="13"/>
      <c r="AB161" s="13"/>
      <c r="AC161" s="13" t="str">
        <f t="shared" si="3"/>
        <v/>
      </c>
      <c r="AD161" s="13"/>
      <c r="AE161" s="157">
        <v>22.508066666666664</v>
      </c>
      <c r="AF161" s="157">
        <v>2.7041333333333335</v>
      </c>
      <c r="AG161" s="157">
        <v>0.85453333333333337</v>
      </c>
      <c r="AH161" s="170">
        <f>AI161/4.59554784619832</f>
        <v>0.33228764478274936</v>
      </c>
      <c r="AI161" s="170">
        <f>AG161*1.78699146157709</f>
        <v>1.5270437702996762</v>
      </c>
      <c r="AJ161" s="14">
        <f t="shared" si="4"/>
        <v>5401.9359999999997</v>
      </c>
      <c r="AK161" s="14">
        <f t="shared" si="5"/>
        <v>648.99200000000008</v>
      </c>
      <c r="AL161" s="14">
        <f t="shared" si="65"/>
        <v>205.08800000000002</v>
      </c>
      <c r="AM161" s="153">
        <f>V161*AH161</f>
        <v>79.749034747859852</v>
      </c>
      <c r="AN161" s="153">
        <f>V161*AI161</f>
        <v>366.49050487192227</v>
      </c>
      <c r="AO161" s="159" t="s">
        <v>3142</v>
      </c>
      <c r="AP161" s="160" t="s">
        <v>3146</v>
      </c>
      <c r="AQ161" s="20">
        <v>85444200</v>
      </c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</row>
    <row r="162" spans="1:62" ht="19.5" customHeight="1">
      <c r="A162" s="83"/>
      <c r="B162" s="44"/>
      <c r="C162" s="44" t="s">
        <v>42</v>
      </c>
      <c r="D162" s="44"/>
      <c r="E162" s="38"/>
      <c r="F162" s="72">
        <v>0</v>
      </c>
      <c r="G162" s="13"/>
      <c r="H162" s="25" t="s">
        <v>42</v>
      </c>
      <c r="I162" s="26"/>
      <c r="J162" s="27"/>
      <c r="K162" s="28"/>
      <c r="L162" s="29"/>
      <c r="M162" s="30"/>
      <c r="N162" s="30" t="str">
        <f>IF(K162="","",VLOOKUP(K162,'Inventário+Enviado+pela+Amazon+'!$C$1:$G$536,5,0))</f>
        <v/>
      </c>
      <c r="O162" s="31" t="str">
        <f>IF(M162="","",VLOOKUP(M162,'Estoque FULL '!$A:$D,3,0))</f>
        <v/>
      </c>
      <c r="P162" s="31"/>
      <c r="Q162" s="31"/>
      <c r="R162" s="31"/>
      <c r="S162" s="32">
        <f>IFERROR(IF(M162&lt;&gt;"",VLOOKUP(M162,'Estoque FULL '!$A:$D,4,0),0),0)</f>
        <v>0</v>
      </c>
      <c r="T162" s="33"/>
      <c r="U162" s="34"/>
      <c r="V162" s="35"/>
      <c r="W162" s="13"/>
      <c r="X162" s="13"/>
      <c r="Y162" s="13"/>
      <c r="Z162" s="13"/>
      <c r="AA162" s="13"/>
      <c r="AB162" s="13"/>
      <c r="AC162" s="13" t="str">
        <f t="shared" si="3"/>
        <v/>
      </c>
      <c r="AD162" s="13"/>
      <c r="AE162" s="13"/>
      <c r="AF162" s="13"/>
      <c r="AG162" s="14"/>
      <c r="AH162" s="170"/>
      <c r="AI162" s="170"/>
      <c r="AJ162" s="14">
        <f t="shared" si="4"/>
        <v>0</v>
      </c>
      <c r="AK162" s="14">
        <f t="shared" si="5"/>
        <v>0</v>
      </c>
      <c r="AL162" s="14">
        <f t="shared" ref="AL162:AL193" si="74">IFERROR(V162*AG162,0)</f>
        <v>0</v>
      </c>
      <c r="AM162" s="14"/>
      <c r="AN162" s="14"/>
      <c r="AO162" s="13"/>
      <c r="AP162" s="13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</row>
    <row r="163" spans="1:62" ht="19.5" customHeight="1">
      <c r="A163" s="83"/>
      <c r="B163" s="44"/>
      <c r="C163" s="44" t="s">
        <v>42</v>
      </c>
      <c r="D163" s="44"/>
      <c r="E163" s="38"/>
      <c r="F163" s="72">
        <v>0</v>
      </c>
      <c r="G163" s="13"/>
      <c r="H163" s="25" t="s">
        <v>42</v>
      </c>
      <c r="I163" s="26"/>
      <c r="J163" s="27"/>
      <c r="K163" s="28"/>
      <c r="L163" s="29"/>
      <c r="M163" s="30"/>
      <c r="N163" s="30" t="str">
        <f>IF(K163="","",VLOOKUP(K163,'Inventário+Enviado+pela+Amazon+'!$C$1:$G$536,5,0))</f>
        <v/>
      </c>
      <c r="O163" s="31" t="str">
        <f>IF(M163="","",VLOOKUP(M163,'Estoque FULL '!$A:$D,3,0))</f>
        <v/>
      </c>
      <c r="P163" s="31"/>
      <c r="Q163" s="31"/>
      <c r="R163" s="31"/>
      <c r="S163" s="32">
        <f>IFERROR(IF(M163&lt;&gt;"",VLOOKUP(M163,'Estoque FULL '!$A:$D,4,0),0),0)</f>
        <v>0</v>
      </c>
      <c r="T163" s="33"/>
      <c r="U163" s="34"/>
      <c r="V163" s="35"/>
      <c r="W163" s="13"/>
      <c r="X163" s="13"/>
      <c r="Y163" s="13"/>
      <c r="Z163" s="13"/>
      <c r="AA163" s="13"/>
      <c r="AB163" s="13"/>
      <c r="AC163" s="13" t="str">
        <f t="shared" si="3"/>
        <v/>
      </c>
      <c r="AD163" s="13"/>
      <c r="AE163" s="13"/>
      <c r="AF163" s="13"/>
      <c r="AG163" s="14"/>
      <c r="AH163" s="170"/>
      <c r="AI163" s="170"/>
      <c r="AJ163" s="14">
        <f t="shared" si="4"/>
        <v>0</v>
      </c>
      <c r="AK163" s="14">
        <f t="shared" si="5"/>
        <v>0</v>
      </c>
      <c r="AL163" s="14">
        <f t="shared" si="74"/>
        <v>0</v>
      </c>
      <c r="AM163" s="14"/>
      <c r="AN163" s="14"/>
      <c r="AO163" s="13"/>
      <c r="AP163" s="13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</row>
    <row r="164" spans="1:62" ht="19.5" customHeight="1">
      <c r="A164" s="83" t="s">
        <v>476</v>
      </c>
      <c r="B164" s="44"/>
      <c r="C164" s="44"/>
      <c r="D164" s="44"/>
      <c r="E164" s="38">
        <f t="shared" ref="E164" si="75">F164+I164</f>
        <v>0</v>
      </c>
      <c r="F164" s="72">
        <v>0</v>
      </c>
      <c r="G164" s="13"/>
      <c r="H164" s="25"/>
      <c r="I164" s="26">
        <f t="shared" ref="I164:I170" si="76">G164*H164</f>
        <v>0</v>
      </c>
      <c r="J164" s="27"/>
      <c r="K164" s="28"/>
      <c r="L164" s="29"/>
      <c r="M164" s="30"/>
      <c r="N164" s="30" t="str">
        <f>IF(K164="","",VLOOKUP(K164,'Inventário+Enviado+pela+Amazon+'!$C$1:$G$536,5,0))</f>
        <v/>
      </c>
      <c r="O164" s="31" t="str">
        <f>IF(M164="","",VLOOKUP(M164,'Estoque FULL '!$A:$D,3,0))</f>
        <v/>
      </c>
      <c r="P164" s="31"/>
      <c r="Q164" s="31"/>
      <c r="R164" s="31"/>
      <c r="S164" s="32">
        <f>IFERROR(IF(M164&lt;&gt;"",VLOOKUP(M164,'Estoque FULL '!$A:$D,4,0),0),0)</f>
        <v>0</v>
      </c>
      <c r="T164" s="33">
        <f>IFERROR(VLOOKUP(K164,'Inventário+Enviado+pela+Amazon+'!$C$1:$F$510,4,0),0)</f>
        <v>0</v>
      </c>
      <c r="U164" s="34"/>
      <c r="V164" s="35">
        <f t="shared" ref="V164:V171" si="77">I164+F164+S164+T164+U164</f>
        <v>0</v>
      </c>
      <c r="W164" s="13"/>
      <c r="X164" s="13"/>
      <c r="Y164" s="13"/>
      <c r="Z164" s="13"/>
      <c r="AA164" s="13"/>
      <c r="AB164" s="13"/>
      <c r="AC164" s="13" t="str">
        <f t="shared" si="3"/>
        <v/>
      </c>
      <c r="AD164" s="13"/>
      <c r="AE164" s="13"/>
      <c r="AF164" s="13"/>
      <c r="AG164" s="14"/>
      <c r="AH164" s="170"/>
      <c r="AI164" s="170"/>
      <c r="AJ164" s="14">
        <f t="shared" si="4"/>
        <v>0</v>
      </c>
      <c r="AK164" s="14">
        <f t="shared" si="5"/>
        <v>0</v>
      </c>
      <c r="AL164" s="14">
        <f t="shared" si="74"/>
        <v>0</v>
      </c>
      <c r="AM164" s="14"/>
      <c r="AN164" s="14"/>
      <c r="AO164" s="13"/>
      <c r="AP164" s="13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</row>
    <row r="165" spans="1:62" ht="19.5" customHeight="1">
      <c r="A165" s="60" t="s">
        <v>477</v>
      </c>
      <c r="B165" s="44"/>
      <c r="C165" s="44">
        <v>15</v>
      </c>
      <c r="D165" s="44"/>
      <c r="E165" s="38">
        <v>119</v>
      </c>
      <c r="F165" s="72">
        <v>20</v>
      </c>
      <c r="G165" s="13">
        <v>1</v>
      </c>
      <c r="H165" s="25">
        <v>75</v>
      </c>
      <c r="I165" s="26">
        <f t="shared" si="76"/>
        <v>75</v>
      </c>
      <c r="J165" s="27"/>
      <c r="K165" s="28"/>
      <c r="L165" s="29"/>
      <c r="M165" s="30" t="s">
        <v>478</v>
      </c>
      <c r="N165" s="30" t="str">
        <f>IF(K165="","",VLOOKUP(K165,'Inventário+Enviado+pela+Amazon+'!$C$1:$G$536,5,0))</f>
        <v/>
      </c>
      <c r="O165" s="31" t="e">
        <f>IF(M165="","",VLOOKUP(M165,'Estoque FULL '!$A:$D,3,0))</f>
        <v>#N/A</v>
      </c>
      <c r="P165" s="31"/>
      <c r="Q165" s="31"/>
      <c r="R165" s="31"/>
      <c r="S165" s="32">
        <f>IFERROR(IF(M165&lt;&gt;"",VLOOKUP(M165,'Estoque FULL '!$A:$D,4,0),0),0)</f>
        <v>0</v>
      </c>
      <c r="T165" s="33">
        <f>IFERROR(VLOOKUP(K165,'Inventário+Enviado+pela+Amazon+'!$C$1:$F$510,4,0),0)</f>
        <v>0</v>
      </c>
      <c r="U165" s="34"/>
      <c r="V165" s="35">
        <f t="shared" si="77"/>
        <v>95</v>
      </c>
      <c r="W165" s="13"/>
      <c r="X165" s="13"/>
      <c r="Y165" s="13"/>
      <c r="Z165" s="13"/>
      <c r="AA165" s="13"/>
      <c r="AB165" s="13"/>
      <c r="AC165" s="13" t="str">
        <f t="shared" si="3"/>
        <v/>
      </c>
      <c r="AD165" s="13"/>
      <c r="AE165" s="13">
        <v>19.58072266666667</v>
      </c>
      <c r="AF165" s="13">
        <v>2.1690666666666667</v>
      </c>
      <c r="AG165" s="14"/>
      <c r="AH165" s="170">
        <f>AI165/4.59554784619832</f>
        <v>0</v>
      </c>
      <c r="AI165" s="170">
        <f>AG165*1.78699146157709</f>
        <v>0</v>
      </c>
      <c r="AJ165" s="14">
        <f t="shared" si="4"/>
        <v>1860.1686533333336</v>
      </c>
      <c r="AK165" s="14">
        <f t="shared" si="5"/>
        <v>206.06133333333332</v>
      </c>
      <c r="AL165" s="14">
        <f t="shared" si="74"/>
        <v>0</v>
      </c>
      <c r="AM165" s="153">
        <f>V165*AH165</f>
        <v>0</v>
      </c>
      <c r="AN165" s="153">
        <f>V165*AI165</f>
        <v>0</v>
      </c>
      <c r="AO165" s="43" t="s">
        <v>39</v>
      </c>
      <c r="AP165" s="13" t="s">
        <v>40</v>
      </c>
      <c r="AQ165" s="20">
        <v>85444200</v>
      </c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</row>
    <row r="166" spans="1:62" ht="19.5" customHeight="1">
      <c r="A166" s="83" t="s">
        <v>479</v>
      </c>
      <c r="B166" s="44"/>
      <c r="C166" s="44"/>
      <c r="D166" s="44"/>
      <c r="E166" s="38"/>
      <c r="F166" s="72">
        <v>0</v>
      </c>
      <c r="G166" s="13"/>
      <c r="H166" s="25"/>
      <c r="I166" s="26">
        <f t="shared" si="76"/>
        <v>0</v>
      </c>
      <c r="J166" s="27"/>
      <c r="K166" s="28"/>
      <c r="L166" s="29"/>
      <c r="M166" s="30"/>
      <c r="N166" s="30" t="str">
        <f>IF(K166="","",VLOOKUP(K166,'Inventário+Enviado+pela+Amazon+'!$C$1:$G$536,5,0))</f>
        <v/>
      </c>
      <c r="O166" s="31" t="str">
        <f>IF(M166="","",VLOOKUP(M166,'Estoque FULL '!$A:$D,3,0))</f>
        <v/>
      </c>
      <c r="P166" s="31"/>
      <c r="Q166" s="31"/>
      <c r="R166" s="31"/>
      <c r="S166" s="32">
        <f>IFERROR(IF(M166&lt;&gt;"",VLOOKUP(M166,'Estoque FULL '!$A:$D,4,0),0),0)</f>
        <v>0</v>
      </c>
      <c r="T166" s="33">
        <f>IFERROR(VLOOKUP(K166,'Inventário+Enviado+pela+Amazon+'!$C$1:$F$510,4,0),0)</f>
        <v>0</v>
      </c>
      <c r="U166" s="34"/>
      <c r="V166" s="35">
        <f t="shared" si="77"/>
        <v>0</v>
      </c>
      <c r="W166" s="13"/>
      <c r="X166" s="13"/>
      <c r="Y166" s="13"/>
      <c r="Z166" s="13"/>
      <c r="AA166" s="13"/>
      <c r="AB166" s="13"/>
      <c r="AC166" s="13" t="str">
        <f t="shared" si="3"/>
        <v/>
      </c>
      <c r="AD166" s="13"/>
      <c r="AE166" s="13"/>
      <c r="AF166" s="13"/>
      <c r="AG166" s="14"/>
      <c r="AH166" s="170"/>
      <c r="AI166" s="170"/>
      <c r="AJ166" s="14">
        <f t="shared" si="4"/>
        <v>0</v>
      </c>
      <c r="AK166" s="14">
        <f t="shared" si="5"/>
        <v>0</v>
      </c>
      <c r="AL166" s="14">
        <f t="shared" si="74"/>
        <v>0</v>
      </c>
      <c r="AM166" s="14"/>
      <c r="AN166" s="14"/>
      <c r="AO166" s="13"/>
      <c r="AP166" s="13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</row>
    <row r="167" spans="1:62" ht="19.5" customHeight="1">
      <c r="A167" s="37" t="s">
        <v>480</v>
      </c>
      <c r="B167" s="44"/>
      <c r="C167" s="44"/>
      <c r="D167" s="44"/>
      <c r="E167" s="38">
        <f t="shared" ref="E167:E169" si="78">F167+I167</f>
        <v>116</v>
      </c>
      <c r="F167" s="51">
        <v>116</v>
      </c>
      <c r="G167" s="13"/>
      <c r="H167" s="25">
        <v>125</v>
      </c>
      <c r="I167" s="26">
        <f t="shared" si="76"/>
        <v>0</v>
      </c>
      <c r="J167" s="45" t="s">
        <v>449</v>
      </c>
      <c r="K167" s="28" t="s">
        <v>481</v>
      </c>
      <c r="L167" s="40">
        <v>7898722574588</v>
      </c>
      <c r="M167" s="41" t="s">
        <v>482</v>
      </c>
      <c r="N167" s="30" t="str">
        <f>IF(K167="","",VLOOKUP(K167,'Inventário+Enviado+pela+Amazon+'!$C$1:$G$536,5,0))</f>
        <v>AI-L63T-HJXQ</v>
      </c>
      <c r="O167" s="31" t="str">
        <f>IF(M167="","",VLOOKUP(M167,'Estoque FULL '!$A:$D,3,0))</f>
        <v>GOZI06323</v>
      </c>
      <c r="P167" s="40"/>
      <c r="Q167" s="40"/>
      <c r="R167" s="40"/>
      <c r="S167" s="32">
        <f>IFERROR(IF(M167&lt;&gt;"",VLOOKUP(M167,'Estoque FULL '!$A:$D,4,0),0),0)</f>
        <v>22</v>
      </c>
      <c r="T167" s="33">
        <f>IFERROR(VLOOKUP(K167,'Inventário+Enviado+pela+Amazon+'!$C$1:$F$510,4,0),0)</f>
        <v>0</v>
      </c>
      <c r="U167" s="34"/>
      <c r="V167" s="42">
        <f t="shared" si="77"/>
        <v>138</v>
      </c>
      <c r="W167" s="13"/>
      <c r="X167" s="13"/>
      <c r="Y167" s="13"/>
      <c r="Z167" s="13"/>
      <c r="AA167" s="13"/>
      <c r="AB167" s="13"/>
      <c r="AC167" s="13" t="str">
        <f t="shared" si="3"/>
        <v/>
      </c>
      <c r="AD167" s="13"/>
      <c r="AE167" s="157">
        <v>9.2291333333333334</v>
      </c>
      <c r="AF167" s="157">
        <v>1.1088</v>
      </c>
      <c r="AG167" s="157">
        <v>0.35039999999999999</v>
      </c>
      <c r="AH167" s="170">
        <f>AI167/4.59554784619832</f>
        <v>0.13625400694165474</v>
      </c>
      <c r="AI167" s="170">
        <f>AG167*1.78699146157709</f>
        <v>0.62616180813661237</v>
      </c>
      <c r="AJ167" s="14">
        <f t="shared" si="4"/>
        <v>1273.6204</v>
      </c>
      <c r="AK167" s="14">
        <f t="shared" si="5"/>
        <v>153.01439999999999</v>
      </c>
      <c r="AL167" s="14">
        <f t="shared" si="74"/>
        <v>48.355199999999996</v>
      </c>
      <c r="AM167" s="153">
        <f t="shared" ref="AM167:AM172" si="79">V167*AH167</f>
        <v>18.803052957948353</v>
      </c>
      <c r="AN167" s="153">
        <f t="shared" ref="AN167:AN172" si="80">V167*AI167</f>
        <v>86.410329522852507</v>
      </c>
      <c r="AO167" s="159" t="s">
        <v>3142</v>
      </c>
      <c r="AP167" s="160" t="s">
        <v>3146</v>
      </c>
      <c r="AQ167" s="20">
        <v>85444200</v>
      </c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</row>
    <row r="168" spans="1:62" ht="19.5" customHeight="1">
      <c r="A168" s="37" t="s">
        <v>483</v>
      </c>
      <c r="B168" s="44"/>
      <c r="C168" s="44">
        <v>15</v>
      </c>
      <c r="D168" s="44"/>
      <c r="E168" s="38">
        <f t="shared" si="78"/>
        <v>188</v>
      </c>
      <c r="F168" s="51">
        <v>188</v>
      </c>
      <c r="G168" s="13">
        <v>0</v>
      </c>
      <c r="H168" s="25">
        <v>75</v>
      </c>
      <c r="I168" s="26">
        <f t="shared" si="76"/>
        <v>0</v>
      </c>
      <c r="J168" s="45" t="s">
        <v>449</v>
      </c>
      <c r="K168" s="28" t="s">
        <v>484</v>
      </c>
      <c r="L168" s="40">
        <v>7898722574595</v>
      </c>
      <c r="M168" s="41" t="s">
        <v>485</v>
      </c>
      <c r="N168" s="30" t="str">
        <f>IF(K168="","",VLOOKUP(K168,'Inventário+Enviado+pela+Amazon+'!$C$1:$G$536,5,0))</f>
        <v>BR-0A79-BJTE</v>
      </c>
      <c r="O168" s="31" t="str">
        <f>IF(M168="","",VLOOKUP(M168,'Estoque FULL '!$A:$D,3,0))</f>
        <v>BSHX99685</v>
      </c>
      <c r="P168" s="40"/>
      <c r="Q168" s="40"/>
      <c r="R168" s="40"/>
      <c r="S168" s="32">
        <f>IFERROR(IF(M168&lt;&gt;"",VLOOKUP(M168,'Estoque FULL '!$A:$D,4,0),0),0)</f>
        <v>48</v>
      </c>
      <c r="T168" s="33">
        <f>IFERROR(VLOOKUP(K168,'Inventário+Enviado+pela+Amazon+'!$C$1:$F$510,4,0),0)</f>
        <v>16</v>
      </c>
      <c r="U168" s="34"/>
      <c r="V168" s="42">
        <f t="shared" si="77"/>
        <v>252</v>
      </c>
      <c r="W168" s="13"/>
      <c r="X168" s="13"/>
      <c r="Y168" s="13"/>
      <c r="Z168" s="13"/>
      <c r="AA168" s="13"/>
      <c r="AB168" s="13"/>
      <c r="AC168" s="13" t="str">
        <f t="shared" si="3"/>
        <v/>
      </c>
      <c r="AD168" s="13"/>
      <c r="AE168" s="157">
        <v>12.369333333333334</v>
      </c>
      <c r="AF168" s="157">
        <v>1.4860666666666666</v>
      </c>
      <c r="AG168" s="157">
        <v>0.46959999999999996</v>
      </c>
      <c r="AH168" s="170">
        <f>AI168/4.59554784619832</f>
        <v>0.18260525587842769</v>
      </c>
      <c r="AI168" s="170">
        <f>AG168*1.78699146157709</f>
        <v>0.83917119035660148</v>
      </c>
      <c r="AJ168" s="14">
        <f t="shared" si="4"/>
        <v>3117.0720000000001</v>
      </c>
      <c r="AK168" s="14">
        <f t="shared" si="5"/>
        <v>374.48879999999997</v>
      </c>
      <c r="AL168" s="14">
        <f t="shared" si="74"/>
        <v>118.33919999999999</v>
      </c>
      <c r="AM168" s="153">
        <f t="shared" si="79"/>
        <v>46.016524481363774</v>
      </c>
      <c r="AN168" s="153">
        <f t="shared" si="80"/>
        <v>211.47113996986357</v>
      </c>
      <c r="AO168" s="159" t="s">
        <v>3142</v>
      </c>
      <c r="AP168" s="160" t="s">
        <v>3146</v>
      </c>
      <c r="AQ168" s="20">
        <v>85444200</v>
      </c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</row>
    <row r="169" spans="1:62" ht="19.5" customHeight="1">
      <c r="A169" s="60" t="s">
        <v>486</v>
      </c>
      <c r="B169" s="44"/>
      <c r="C169" s="44">
        <v>15</v>
      </c>
      <c r="D169" s="44"/>
      <c r="E169" s="38">
        <f t="shared" si="78"/>
        <v>324</v>
      </c>
      <c r="F169" s="51">
        <v>74</v>
      </c>
      <c r="G169" s="13">
        <v>2</v>
      </c>
      <c r="H169" s="25">
        <v>125</v>
      </c>
      <c r="I169" s="26">
        <f t="shared" si="76"/>
        <v>250</v>
      </c>
      <c r="J169" s="45" t="s">
        <v>458</v>
      </c>
      <c r="K169" s="28" t="s">
        <v>487</v>
      </c>
      <c r="L169" s="40">
        <v>7898722573062</v>
      </c>
      <c r="M169" s="41" t="s">
        <v>488</v>
      </c>
      <c r="N169" s="30" t="str">
        <f>IF(K169="","",VLOOKUP(K169,'Inventário+Enviado+pela+Amazon+'!$C$1:$G$536,5,0))</f>
        <v>AZ-WSX2-HXXB</v>
      </c>
      <c r="O169" s="31" t="str">
        <f>IF(M169="","",VLOOKUP(M169,'Estoque FULL '!$A:$D,3,0))</f>
        <v>EUGB38580</v>
      </c>
      <c r="P169" s="40"/>
      <c r="Q169" s="40"/>
      <c r="R169" s="40"/>
      <c r="S169" s="32">
        <f>IFERROR(IF(M169&lt;&gt;"",VLOOKUP(M169,'Estoque FULL '!$A:$D,4,0),0),0)</f>
        <v>0</v>
      </c>
      <c r="T169" s="33">
        <f>IFERROR(VLOOKUP(K169,'Inventário+Enviado+pela+Amazon+'!$C$1:$F$510,4,0),0)</f>
        <v>0</v>
      </c>
      <c r="U169" s="34"/>
      <c r="V169" s="42">
        <f t="shared" si="77"/>
        <v>324</v>
      </c>
      <c r="W169" s="13"/>
      <c r="X169" s="13"/>
      <c r="Y169" s="13"/>
      <c r="Z169" s="13"/>
      <c r="AA169" s="13"/>
      <c r="AB169" s="13"/>
      <c r="AC169" s="13" t="str">
        <f t="shared" si="3"/>
        <v/>
      </c>
      <c r="AD169" s="13"/>
      <c r="AE169" s="13">
        <v>10.391571999999998</v>
      </c>
      <c r="AF169" s="13">
        <v>1.1511400000000001</v>
      </c>
      <c r="AG169" s="14"/>
      <c r="AH169" s="170"/>
      <c r="AI169" s="170"/>
      <c r="AJ169" s="14">
        <f t="shared" si="4"/>
        <v>3366.8693279999993</v>
      </c>
      <c r="AK169" s="14">
        <f t="shared" si="5"/>
        <v>372.96935999999999</v>
      </c>
      <c r="AL169" s="14">
        <f t="shared" si="74"/>
        <v>0</v>
      </c>
      <c r="AM169" s="153">
        <f t="shared" si="79"/>
        <v>0</v>
      </c>
      <c r="AN169" s="153">
        <f t="shared" si="80"/>
        <v>0</v>
      </c>
      <c r="AO169" s="43" t="s">
        <v>39</v>
      </c>
      <c r="AP169" s="13" t="s">
        <v>40</v>
      </c>
      <c r="AQ169" s="20">
        <v>85444200</v>
      </c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</row>
    <row r="170" spans="1:62" ht="19.5" customHeight="1">
      <c r="A170" s="60" t="s">
        <v>489</v>
      </c>
      <c r="B170" s="44"/>
      <c r="C170" s="44">
        <v>15</v>
      </c>
      <c r="D170" s="44"/>
      <c r="E170" s="38">
        <v>350</v>
      </c>
      <c r="F170" s="72">
        <v>190</v>
      </c>
      <c r="G170" s="13">
        <v>0</v>
      </c>
      <c r="H170" s="25">
        <v>60</v>
      </c>
      <c r="I170" s="26">
        <f t="shared" si="76"/>
        <v>0</v>
      </c>
      <c r="J170" s="27"/>
      <c r="K170" s="28" t="s">
        <v>490</v>
      </c>
      <c r="L170" s="40">
        <v>7898722573079</v>
      </c>
      <c r="M170" s="41" t="s">
        <v>491</v>
      </c>
      <c r="N170" s="30" t="str">
        <f>IF(K170="","",VLOOKUP(K170,'Inventário+Enviado+pela+Amazon+'!$C$1:$G$536,5,0))</f>
        <v>PZ-GJZN-81M3</v>
      </c>
      <c r="O170" s="31" t="str">
        <f>IF(M170="","",VLOOKUP(M170,'Estoque FULL '!$A:$D,3,0))</f>
        <v>DNTF37119</v>
      </c>
      <c r="P170" s="40"/>
      <c r="Q170" s="40"/>
      <c r="R170" s="40"/>
      <c r="S170" s="32">
        <f>IFERROR(IF(M170&lt;&gt;"",VLOOKUP(M170,'Estoque FULL '!$A:$D,4,0),0),0)</f>
        <v>51</v>
      </c>
      <c r="T170" s="33">
        <f>IFERROR(VLOOKUP(K170,'Inventário+Enviado+pela+Amazon+'!$C$1:$F$510,4,0),0)</f>
        <v>4</v>
      </c>
      <c r="U170" s="34"/>
      <c r="V170" s="42">
        <f t="shared" si="77"/>
        <v>245</v>
      </c>
      <c r="W170" s="13"/>
      <c r="X170" s="13"/>
      <c r="Y170" s="13"/>
      <c r="Z170" s="13"/>
      <c r="AA170" s="13"/>
      <c r="AB170" s="13"/>
      <c r="AC170" s="13" t="str">
        <f t="shared" si="3"/>
        <v/>
      </c>
      <c r="AD170" s="13"/>
      <c r="AE170" s="157">
        <v>12.369375</v>
      </c>
      <c r="AF170" s="157">
        <v>1.4860749999999998</v>
      </c>
      <c r="AG170" s="157">
        <v>0.46960000000000002</v>
      </c>
      <c r="AH170" s="170">
        <f>AI170/4.59554784619832</f>
        <v>0.18260525587842771</v>
      </c>
      <c r="AI170" s="170">
        <f>AG170*1.78699146157709</f>
        <v>0.83917119035660159</v>
      </c>
      <c r="AJ170" s="14">
        <f t="shared" si="4"/>
        <v>3030.4968749999998</v>
      </c>
      <c r="AK170" s="14">
        <f t="shared" si="5"/>
        <v>364.08837499999993</v>
      </c>
      <c r="AL170" s="14">
        <f t="shared" si="74"/>
        <v>115.05200000000001</v>
      </c>
      <c r="AM170" s="153">
        <f t="shared" si="79"/>
        <v>44.73828769021479</v>
      </c>
      <c r="AN170" s="153">
        <f t="shared" si="80"/>
        <v>205.59694163736739</v>
      </c>
      <c r="AO170" s="154" t="s">
        <v>3142</v>
      </c>
      <c r="AP170" s="155" t="s">
        <v>3146</v>
      </c>
      <c r="AQ170" s="20">
        <v>85444200</v>
      </c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</row>
    <row r="171" spans="1:62" ht="19.5" customHeight="1">
      <c r="A171" s="83" t="s">
        <v>492</v>
      </c>
      <c r="B171" s="44"/>
      <c r="C171" s="44" t="s">
        <v>42</v>
      </c>
      <c r="D171" s="44"/>
      <c r="E171" s="38"/>
      <c r="F171" s="51">
        <v>0</v>
      </c>
      <c r="G171" s="13"/>
      <c r="H171" s="25" t="s">
        <v>42</v>
      </c>
      <c r="I171" s="26"/>
      <c r="O171" s="31"/>
      <c r="P171" s="31"/>
      <c r="Q171" s="31"/>
      <c r="R171" s="31"/>
      <c r="S171" s="32">
        <f>IFERROR(IF(M172&lt;&gt;"",VLOOKUP(M172,'Estoque FULL '!$A:$D,4,0),0),0)</f>
        <v>0</v>
      </c>
      <c r="T171" s="33">
        <f>IFERROR(VLOOKUP(K172,'Inventário+Enviado+pela+Amazon+'!$C$1:$F$510,4,0),0)</f>
        <v>0</v>
      </c>
      <c r="U171" s="34"/>
      <c r="V171" s="35">
        <f t="shared" si="77"/>
        <v>0</v>
      </c>
      <c r="W171" s="13">
        <f>V171*X171</f>
        <v>0</v>
      </c>
      <c r="X171" s="13"/>
      <c r="Y171" s="13"/>
      <c r="Z171" s="13">
        <f>V171*Y171</f>
        <v>0</v>
      </c>
      <c r="AA171" s="13"/>
      <c r="AB171" s="13"/>
      <c r="AC171" s="13" t="str">
        <f t="shared" si="3"/>
        <v/>
      </c>
      <c r="AD171" s="13"/>
      <c r="AE171" s="13"/>
      <c r="AF171" s="13"/>
      <c r="AG171" s="14"/>
      <c r="AH171" s="170"/>
      <c r="AI171" s="170"/>
      <c r="AJ171" s="14">
        <f t="shared" si="4"/>
        <v>0</v>
      </c>
      <c r="AK171" s="14">
        <f t="shared" si="5"/>
        <v>0</v>
      </c>
      <c r="AL171" s="14">
        <f t="shared" si="74"/>
        <v>0</v>
      </c>
      <c r="AM171" s="153">
        <f t="shared" si="79"/>
        <v>0</v>
      </c>
      <c r="AN171" s="153">
        <f t="shared" si="80"/>
        <v>0</v>
      </c>
      <c r="AO171" s="13"/>
      <c r="AP171" s="13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</row>
    <row r="172" spans="1:62" ht="19.5" customHeight="1">
      <c r="A172" s="84" t="s">
        <v>494</v>
      </c>
      <c r="B172" s="44"/>
      <c r="C172" s="44"/>
      <c r="D172" s="44"/>
      <c r="E172" s="38">
        <f>F172+I172</f>
        <v>107</v>
      </c>
      <c r="F172" s="72">
        <v>107</v>
      </c>
      <c r="G172" s="13">
        <v>0</v>
      </c>
      <c r="H172" s="25">
        <v>75</v>
      </c>
      <c r="I172" s="26">
        <f>G172*H172</f>
        <v>0</v>
      </c>
      <c r="J172" s="45" t="s">
        <v>493</v>
      </c>
      <c r="K172" s="30" t="s">
        <v>3159</v>
      </c>
      <c r="L172" s="29"/>
      <c r="M172" s="30" t="s">
        <v>3159</v>
      </c>
      <c r="N172" s="30" t="e">
        <f>IF(K172="","",VLOOKUP(K172,'Inventário+Enviado+pela+Amazon+'!$C$1:$G$536,5,0))</f>
        <v>#N/A</v>
      </c>
      <c r="O172" s="31" t="e">
        <f>IF(#REF!="","",VLOOKUP(#REF!,'Estoque FULL '!$A:$D,3,0))</f>
        <v>#REF!</v>
      </c>
      <c r="P172" s="31"/>
      <c r="Q172" s="40">
        <f>V173*P173</f>
        <v>18</v>
      </c>
      <c r="R172" s="40"/>
      <c r="S172" s="32">
        <f>IFERROR(IF(#REF!&lt;&gt;"",VLOOKUP(#REF!,'Estoque FULL '!$A:$D,4,0),0),0)</f>
        <v>0</v>
      </c>
      <c r="T172" s="33">
        <f>IFERROR(VLOOKUP(#REF!,'Inventário+Enviado+pela+Amazon+'!$C$1:$F$510,4,0),0)</f>
        <v>0</v>
      </c>
      <c r="U172" s="34"/>
      <c r="V172" s="35">
        <f>I172+F172+S172+T172+U172+Q172</f>
        <v>125</v>
      </c>
      <c r="W172" s="13"/>
      <c r="X172" s="13"/>
      <c r="Y172" s="13"/>
      <c r="Z172" s="13"/>
      <c r="AA172" s="13"/>
      <c r="AB172" s="13"/>
      <c r="AC172" s="13" t="str">
        <f t="shared" si="3"/>
        <v/>
      </c>
      <c r="AD172" s="13"/>
      <c r="AE172" s="157">
        <v>27.4298</v>
      </c>
      <c r="AF172" s="157">
        <v>3.2954500000000002</v>
      </c>
      <c r="AG172" s="157">
        <v>1.04135</v>
      </c>
      <c r="AH172" s="170">
        <f>AI172/4.59554784619832</f>
        <v>0.40493182114352783</v>
      </c>
      <c r="AI172" s="170">
        <f>AG172*1.78699146157709</f>
        <v>1.8608835585133028</v>
      </c>
      <c r="AJ172" s="14">
        <f t="shared" si="4"/>
        <v>3428.7249999999999</v>
      </c>
      <c r="AK172" s="14">
        <f t="shared" si="5"/>
        <v>411.93125000000003</v>
      </c>
      <c r="AL172" s="14">
        <f t="shared" si="74"/>
        <v>130.16874999999999</v>
      </c>
      <c r="AM172" s="153">
        <f t="shared" si="79"/>
        <v>50.616477642940978</v>
      </c>
      <c r="AN172" s="153">
        <f t="shared" si="80"/>
        <v>232.61044481416286</v>
      </c>
      <c r="AO172" s="159" t="s">
        <v>3142</v>
      </c>
      <c r="AP172" s="160" t="s">
        <v>3146</v>
      </c>
      <c r="AQ172" s="20">
        <v>85444200</v>
      </c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</row>
    <row r="173" spans="1:62" ht="19.5" customHeight="1">
      <c r="A173" s="84" t="s">
        <v>495</v>
      </c>
      <c r="B173" s="44"/>
      <c r="C173" s="44" t="s">
        <v>42</v>
      </c>
      <c r="D173" s="44"/>
      <c r="E173" s="38"/>
      <c r="F173" s="24">
        <v>0</v>
      </c>
      <c r="G173" s="13"/>
      <c r="H173" s="25" t="s">
        <v>42</v>
      </c>
      <c r="I173" s="26"/>
      <c r="J173" s="27"/>
      <c r="K173" s="28" t="s">
        <v>496</v>
      </c>
      <c r="L173" s="40">
        <v>7898722572911</v>
      </c>
      <c r="M173" s="41" t="s">
        <v>497</v>
      </c>
      <c r="N173" s="30" t="str">
        <f>IF(K173="","",VLOOKUP(K173,'Inventário+Enviado+pela+Amazon+'!$C$1:$G$536,5,0))</f>
        <v>Y5-I10F-34AD</v>
      </c>
      <c r="O173" s="31" t="str">
        <f>IF(M173="","",VLOOKUP(M173,'Estoque FULL '!$A:$D,3,0))</f>
        <v>YIOI87446</v>
      </c>
      <c r="P173" s="40">
        <v>2</v>
      </c>
      <c r="Q173" s="40"/>
      <c r="R173" s="40"/>
      <c r="S173" s="32">
        <f>IFERROR(IF(M173&lt;&gt;"",VLOOKUP(M173,'Estoque FULL '!$A:$D,4,0),0),0)</f>
        <v>9</v>
      </c>
      <c r="T173" s="33"/>
      <c r="U173" s="34"/>
      <c r="V173" s="42">
        <f t="shared" ref="V173:V210" si="81">I173+F173+S173+T173+U173</f>
        <v>9</v>
      </c>
      <c r="W173" s="13"/>
      <c r="X173" s="13"/>
      <c r="Y173" s="13"/>
      <c r="Z173" s="13"/>
      <c r="AA173" s="13"/>
      <c r="AB173" s="13"/>
      <c r="AC173" s="13" t="str">
        <f t="shared" si="3"/>
        <v/>
      </c>
      <c r="AD173" s="13"/>
      <c r="AE173" s="13"/>
      <c r="AF173" s="13"/>
      <c r="AG173" s="14"/>
      <c r="AH173" s="170"/>
      <c r="AI173" s="170"/>
      <c r="AJ173" s="14">
        <f t="shared" si="4"/>
        <v>0</v>
      </c>
      <c r="AK173" s="14">
        <f t="shared" si="5"/>
        <v>0</v>
      </c>
      <c r="AL173" s="14">
        <f t="shared" si="74"/>
        <v>0</v>
      </c>
      <c r="AM173" s="14"/>
      <c r="AN173" s="14"/>
      <c r="AO173" s="13"/>
      <c r="AP173" s="13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</row>
    <row r="174" spans="1:62" ht="19.5" customHeight="1">
      <c r="A174" s="84" t="s">
        <v>498</v>
      </c>
      <c r="B174" s="44"/>
      <c r="C174" s="44"/>
      <c r="D174" s="44"/>
      <c r="E174" s="38">
        <f t="shared" ref="E174:E180" si="82">F174+I174</f>
        <v>0</v>
      </c>
      <c r="F174" s="24">
        <v>0</v>
      </c>
      <c r="G174" s="13"/>
      <c r="H174" s="25"/>
      <c r="I174" s="26">
        <f t="shared" ref="I174:I180" si="83">G174*H174</f>
        <v>0</v>
      </c>
      <c r="J174" s="27"/>
      <c r="K174" s="28"/>
      <c r="L174" s="40">
        <v>7898722573055</v>
      </c>
      <c r="M174" s="41" t="s">
        <v>499</v>
      </c>
      <c r="N174" s="30" t="str">
        <f>IF(K174="","",VLOOKUP(K174,'Inventário+Enviado+pela+Amazon+'!$C$1:$G$536,5,0))</f>
        <v/>
      </c>
      <c r="O174" s="31" t="str">
        <f>IF(M174="","",VLOOKUP(M174,'Estoque FULL '!$A:$D,3,0))</f>
        <v>SQQL85419</v>
      </c>
      <c r="P174" s="40"/>
      <c r="Q174" s="40"/>
      <c r="R174" s="40"/>
      <c r="S174" s="32">
        <f>IFERROR(IF(M174&lt;&gt;"",VLOOKUP(M174,'Estoque FULL '!$A:$D,4,0),0),0)</f>
        <v>0</v>
      </c>
      <c r="T174" s="33">
        <f>IFERROR(VLOOKUP(K174,'Inventário+Enviado+pela+Amazon+'!$C$1:$F$510,4,0),0)</f>
        <v>0</v>
      </c>
      <c r="U174" s="34"/>
      <c r="V174" s="42">
        <f t="shared" si="81"/>
        <v>0</v>
      </c>
      <c r="W174" s="13"/>
      <c r="X174" s="13"/>
      <c r="Y174" s="13"/>
      <c r="Z174" s="13"/>
      <c r="AA174" s="13"/>
      <c r="AB174" s="13"/>
      <c r="AC174" s="13" t="str">
        <f t="shared" si="3"/>
        <v/>
      </c>
      <c r="AD174" s="13"/>
      <c r="AE174" s="13"/>
      <c r="AF174" s="13"/>
      <c r="AG174" s="14"/>
      <c r="AH174" s="170"/>
      <c r="AI174" s="170"/>
      <c r="AJ174" s="14">
        <f t="shared" si="4"/>
        <v>0</v>
      </c>
      <c r="AK174" s="14">
        <f t="shared" si="5"/>
        <v>0</v>
      </c>
      <c r="AL174" s="14">
        <f t="shared" si="74"/>
        <v>0</v>
      </c>
      <c r="AM174" s="14"/>
      <c r="AN174" s="14"/>
      <c r="AO174" s="13"/>
      <c r="AP174" s="13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</row>
    <row r="175" spans="1:62" ht="19.5" customHeight="1">
      <c r="A175" s="83" t="s">
        <v>500</v>
      </c>
      <c r="B175" s="44"/>
      <c r="C175" s="44"/>
      <c r="D175" s="44"/>
      <c r="E175" s="38">
        <f t="shared" si="82"/>
        <v>0</v>
      </c>
      <c r="F175" s="24">
        <v>0</v>
      </c>
      <c r="G175" s="13"/>
      <c r="H175" s="25"/>
      <c r="I175" s="26">
        <f t="shared" si="83"/>
        <v>0</v>
      </c>
      <c r="J175" s="27"/>
      <c r="K175" s="28"/>
      <c r="L175" s="29"/>
      <c r="M175" s="30"/>
      <c r="N175" s="30" t="str">
        <f>IF(K175="","",VLOOKUP(K175,'Inventário+Enviado+pela+Amazon+'!$C$1:$G$536,5,0))</f>
        <v/>
      </c>
      <c r="O175" s="31" t="str">
        <f>IF(M175="","",VLOOKUP(M175,'Estoque FULL '!$A:$D,3,0))</f>
        <v/>
      </c>
      <c r="P175" s="31"/>
      <c r="Q175" s="31"/>
      <c r="R175" s="31"/>
      <c r="S175" s="32">
        <f>IFERROR(IF(M175&lt;&gt;"",VLOOKUP(M175,'Estoque FULL '!$A:$D,4,0),0),0)</f>
        <v>0</v>
      </c>
      <c r="T175" s="33">
        <f>IFERROR(VLOOKUP(K175,'Inventário+Enviado+pela+Amazon+'!$C$1:$F$510,4,0),0)</f>
        <v>0</v>
      </c>
      <c r="U175" s="34"/>
      <c r="V175" s="35">
        <f t="shared" si="81"/>
        <v>0</v>
      </c>
      <c r="W175" s="13"/>
      <c r="X175" s="13"/>
      <c r="Y175" s="13"/>
      <c r="Z175" s="13"/>
      <c r="AA175" s="13"/>
      <c r="AB175" s="13"/>
      <c r="AC175" s="13" t="str">
        <f t="shared" si="3"/>
        <v/>
      </c>
      <c r="AD175" s="13"/>
      <c r="AE175" s="13"/>
      <c r="AF175" s="13"/>
      <c r="AG175" s="14"/>
      <c r="AH175" s="170"/>
      <c r="AI175" s="170"/>
      <c r="AJ175" s="14">
        <f t="shared" si="4"/>
        <v>0</v>
      </c>
      <c r="AK175" s="14">
        <f t="shared" si="5"/>
        <v>0</v>
      </c>
      <c r="AL175" s="14">
        <f t="shared" si="74"/>
        <v>0</v>
      </c>
      <c r="AM175" s="14"/>
      <c r="AN175" s="14"/>
      <c r="AO175" s="13"/>
      <c r="AP175" s="13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</row>
    <row r="176" spans="1:62" ht="19.5" customHeight="1">
      <c r="A176" s="37" t="s">
        <v>501</v>
      </c>
      <c r="B176" s="44"/>
      <c r="C176" s="44"/>
      <c r="D176" s="44"/>
      <c r="E176" s="38">
        <f t="shared" si="82"/>
        <v>0</v>
      </c>
      <c r="F176" s="24">
        <v>0</v>
      </c>
      <c r="G176" s="13"/>
      <c r="H176" s="25"/>
      <c r="I176" s="26">
        <f t="shared" si="83"/>
        <v>0</v>
      </c>
      <c r="J176" s="45" t="s">
        <v>449</v>
      </c>
      <c r="K176" s="28"/>
      <c r="L176" s="29"/>
      <c r="M176" s="30"/>
      <c r="N176" s="30" t="str">
        <f>IF(K176="","",VLOOKUP(K176,'Inventário+Enviado+pela+Amazon+'!$C$1:$G$536,5,0))</f>
        <v/>
      </c>
      <c r="O176" s="31" t="str">
        <f>IF(M176="","",VLOOKUP(M176,'Estoque FULL '!$A:$D,3,0))</f>
        <v/>
      </c>
      <c r="P176" s="31"/>
      <c r="Q176" s="31"/>
      <c r="R176" s="31"/>
      <c r="S176" s="32">
        <f>IFERROR(IF(M176&lt;&gt;"",VLOOKUP(M176,'Estoque FULL '!$A:$D,4,0),0),0)</f>
        <v>0</v>
      </c>
      <c r="T176" s="33">
        <f>IFERROR(VLOOKUP(K176,'Inventário+Enviado+pela+Amazon+'!$C$1:$F$510,4,0),0)</f>
        <v>0</v>
      </c>
      <c r="U176" s="34"/>
      <c r="V176" s="35">
        <f t="shared" si="81"/>
        <v>0</v>
      </c>
      <c r="W176" s="13"/>
      <c r="X176" s="13"/>
      <c r="Y176" s="13"/>
      <c r="Z176" s="13"/>
      <c r="AA176" s="13"/>
      <c r="AB176" s="13"/>
      <c r="AC176" s="13" t="str">
        <f t="shared" si="3"/>
        <v/>
      </c>
      <c r="AD176" s="13"/>
      <c r="AE176" s="13"/>
      <c r="AF176" s="13"/>
      <c r="AG176" s="14"/>
      <c r="AH176" s="170"/>
      <c r="AI176" s="170"/>
      <c r="AJ176" s="14">
        <f t="shared" si="4"/>
        <v>0</v>
      </c>
      <c r="AK176" s="14">
        <f t="shared" si="5"/>
        <v>0</v>
      </c>
      <c r="AL176" s="14">
        <f t="shared" si="74"/>
        <v>0</v>
      </c>
      <c r="AM176" s="14"/>
      <c r="AN176" s="14"/>
      <c r="AO176" s="13"/>
      <c r="AP176" s="13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</row>
    <row r="177" spans="1:62" ht="19.5" customHeight="1">
      <c r="A177" s="37" t="s">
        <v>502</v>
      </c>
      <c r="B177" s="44"/>
      <c r="C177" s="44"/>
      <c r="D177" s="44"/>
      <c r="E177" s="38">
        <f t="shared" si="82"/>
        <v>0</v>
      </c>
      <c r="F177" s="24">
        <v>0</v>
      </c>
      <c r="G177" s="13"/>
      <c r="H177" s="25"/>
      <c r="I177" s="26">
        <f t="shared" si="83"/>
        <v>0</v>
      </c>
      <c r="J177" s="27"/>
      <c r="K177" s="28"/>
      <c r="L177" s="40">
        <v>7898722573529</v>
      </c>
      <c r="M177" s="41" t="s">
        <v>503</v>
      </c>
      <c r="N177" s="30" t="str">
        <f>IF(K177="","",VLOOKUP(K177,'Inventário+Enviado+pela+Amazon+'!$C$1:$G$536,5,0))</f>
        <v/>
      </c>
      <c r="O177" s="31" t="str">
        <f>IF(M177="","",VLOOKUP(M177,'Estoque FULL '!$A:$D,3,0))</f>
        <v>GIIC40126</v>
      </c>
      <c r="P177" s="40"/>
      <c r="Q177" s="40"/>
      <c r="R177" s="40"/>
      <c r="S177" s="32">
        <f>IFERROR(IF(M177&lt;&gt;"",VLOOKUP(M177,'Estoque FULL '!$A:$D,4,0),0),0)</f>
        <v>0</v>
      </c>
      <c r="T177" s="33">
        <f>IFERROR(VLOOKUP(K177,'Inventário+Enviado+pela+Amazon+'!$C$1:$F$510,4,0),0)</f>
        <v>0</v>
      </c>
      <c r="U177" s="34"/>
      <c r="V177" s="42">
        <f t="shared" si="81"/>
        <v>0</v>
      </c>
      <c r="W177" s="13"/>
      <c r="X177" s="13"/>
      <c r="Y177" s="13"/>
      <c r="Z177" s="13"/>
      <c r="AA177" s="13"/>
      <c r="AB177" s="13"/>
      <c r="AC177" s="13" t="str">
        <f t="shared" si="3"/>
        <v/>
      </c>
      <c r="AD177" s="13"/>
      <c r="AE177" s="13"/>
      <c r="AF177" s="13"/>
      <c r="AG177" s="14"/>
      <c r="AH177" s="170"/>
      <c r="AI177" s="170"/>
      <c r="AJ177" s="14">
        <f t="shared" si="4"/>
        <v>0</v>
      </c>
      <c r="AK177" s="14">
        <f t="shared" si="5"/>
        <v>0</v>
      </c>
      <c r="AL177" s="14">
        <f t="shared" si="74"/>
        <v>0</v>
      </c>
      <c r="AM177" s="14"/>
      <c r="AN177" s="14"/>
      <c r="AO177" s="13"/>
      <c r="AP177" s="13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</row>
    <row r="178" spans="1:62" ht="19.5" customHeight="1">
      <c r="A178" s="57" t="s">
        <v>504</v>
      </c>
      <c r="B178" s="44"/>
      <c r="C178" s="44"/>
      <c r="D178" s="44"/>
      <c r="E178" s="38">
        <f t="shared" si="82"/>
        <v>0</v>
      </c>
      <c r="F178" s="24">
        <v>0</v>
      </c>
      <c r="G178" s="13"/>
      <c r="H178" s="25"/>
      <c r="I178" s="26">
        <f t="shared" si="83"/>
        <v>0</v>
      </c>
      <c r="J178" s="27"/>
      <c r="K178" s="28"/>
      <c r="L178" s="40">
        <v>7898722570320</v>
      </c>
      <c r="M178" s="41" t="s">
        <v>505</v>
      </c>
      <c r="N178" s="30" t="str">
        <f>IF(K178="","",VLOOKUP(K178,'Inventário+Enviado+pela+Amazon+'!$C$1:$G$536,5,0))</f>
        <v/>
      </c>
      <c r="O178" s="31" t="str">
        <f>IF(M178="","",VLOOKUP(M178,'Estoque FULL '!$A:$D,3,0))</f>
        <v>QYYQ23964</v>
      </c>
      <c r="P178" s="40"/>
      <c r="Q178" s="40"/>
      <c r="R178" s="40"/>
      <c r="S178" s="32">
        <f>IFERROR(IF(M178&lt;&gt;"",VLOOKUP(M178,'Estoque FULL '!$A:$D,4,0),0),0)</f>
        <v>0</v>
      </c>
      <c r="T178" s="33">
        <f>IFERROR(VLOOKUP(K178,'Inventário+Enviado+pela+Amazon+'!$C$1:$F$510,4,0),0)</f>
        <v>0</v>
      </c>
      <c r="U178" s="34"/>
      <c r="V178" s="42">
        <f t="shared" si="81"/>
        <v>0</v>
      </c>
      <c r="W178" s="13"/>
      <c r="X178" s="13"/>
      <c r="Y178" s="13"/>
      <c r="Z178" s="13"/>
      <c r="AA178" s="13"/>
      <c r="AB178" s="13"/>
      <c r="AC178" s="13" t="str">
        <f t="shared" si="3"/>
        <v/>
      </c>
      <c r="AD178" s="13"/>
      <c r="AE178" s="13"/>
      <c r="AF178" s="13"/>
      <c r="AG178" s="14"/>
      <c r="AH178" s="170"/>
      <c r="AI178" s="170"/>
      <c r="AJ178" s="14">
        <f t="shared" si="4"/>
        <v>0</v>
      </c>
      <c r="AK178" s="14">
        <f t="shared" si="5"/>
        <v>0</v>
      </c>
      <c r="AL178" s="14">
        <f t="shared" si="74"/>
        <v>0</v>
      </c>
      <c r="AM178" s="14"/>
      <c r="AN178" s="14"/>
      <c r="AO178" s="13"/>
      <c r="AP178" s="13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</row>
    <row r="179" spans="1:62" ht="19.5" customHeight="1">
      <c r="A179" s="60" t="s">
        <v>506</v>
      </c>
      <c r="B179" s="44"/>
      <c r="C179" s="44"/>
      <c r="D179" s="44"/>
      <c r="E179" s="38">
        <f t="shared" si="82"/>
        <v>0</v>
      </c>
      <c r="F179" s="24">
        <v>0</v>
      </c>
      <c r="G179" s="13"/>
      <c r="H179" s="25"/>
      <c r="I179" s="26">
        <f t="shared" si="83"/>
        <v>0</v>
      </c>
      <c r="J179" s="27"/>
      <c r="K179" s="28" t="s">
        <v>507</v>
      </c>
      <c r="L179" s="40">
        <v>7898722570344</v>
      </c>
      <c r="M179" s="41" t="s">
        <v>508</v>
      </c>
      <c r="N179" s="30" t="str">
        <f>IF(K179="","",VLOOKUP(K179,'Inventário+Enviado+pela+Amazon+'!$C$1:$G$536,5,0))</f>
        <v>S9-E1MH-OU6P</v>
      </c>
      <c r="O179" s="31" t="str">
        <f>IF(M179="","",VLOOKUP(M179,'Estoque FULL '!$A:$D,3,0))</f>
        <v>WBPG23794</v>
      </c>
      <c r="P179" s="40"/>
      <c r="Q179" s="40"/>
      <c r="R179" s="40"/>
      <c r="S179" s="32">
        <f>IFERROR(IF(M179&lt;&gt;"",VLOOKUP(M179,'Estoque FULL '!$A:$D,4,0),0),0)</f>
        <v>0</v>
      </c>
      <c r="T179" s="33">
        <f>IFERROR(VLOOKUP(K179,'Inventário+Enviado+pela+Amazon+'!$C$1:$F$510,4,0),0)</f>
        <v>0</v>
      </c>
      <c r="U179" s="34"/>
      <c r="V179" s="42">
        <f t="shared" si="81"/>
        <v>0</v>
      </c>
      <c r="W179" s="13"/>
      <c r="X179" s="13"/>
      <c r="Y179" s="13"/>
      <c r="Z179" s="13"/>
      <c r="AA179" s="13"/>
      <c r="AB179" s="13"/>
      <c r="AC179" s="13" t="str">
        <f t="shared" si="3"/>
        <v/>
      </c>
      <c r="AD179" s="13"/>
      <c r="AE179" s="13"/>
      <c r="AF179" s="13"/>
      <c r="AG179" s="14"/>
      <c r="AH179" s="170"/>
      <c r="AI179" s="170"/>
      <c r="AJ179" s="14">
        <f t="shared" si="4"/>
        <v>0</v>
      </c>
      <c r="AK179" s="14">
        <f t="shared" si="5"/>
        <v>0</v>
      </c>
      <c r="AL179" s="14">
        <f t="shared" si="74"/>
        <v>0</v>
      </c>
      <c r="AM179" s="14"/>
      <c r="AN179" s="14"/>
      <c r="AO179" s="13"/>
      <c r="AP179" s="13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</row>
    <row r="180" spans="1:62" ht="19.5" customHeight="1">
      <c r="A180" s="57" t="s">
        <v>509</v>
      </c>
      <c r="B180" s="44"/>
      <c r="C180" s="44"/>
      <c r="D180" s="44"/>
      <c r="E180" s="38">
        <f t="shared" si="82"/>
        <v>0</v>
      </c>
      <c r="F180" s="24">
        <v>0</v>
      </c>
      <c r="G180" s="13"/>
      <c r="H180" s="25"/>
      <c r="I180" s="26">
        <f t="shared" si="83"/>
        <v>0</v>
      </c>
      <c r="J180" s="27"/>
      <c r="K180" s="28"/>
      <c r="L180" s="40">
        <v>7898722570337</v>
      </c>
      <c r="M180" s="41" t="s">
        <v>510</v>
      </c>
      <c r="N180" s="30" t="str">
        <f>IF(K180="","",VLOOKUP(K180,'Inventário+Enviado+pela+Amazon+'!$C$1:$G$536,5,0))</f>
        <v/>
      </c>
      <c r="O180" s="31" t="str">
        <f>IF(M180="","",VLOOKUP(M180,'Estoque FULL '!$A:$D,3,0))</f>
        <v>PYEQ22156</v>
      </c>
      <c r="P180" s="40"/>
      <c r="Q180" s="40"/>
      <c r="R180" s="40"/>
      <c r="S180" s="32">
        <f>IFERROR(IF(M180&lt;&gt;"",VLOOKUP(M180,'Estoque FULL '!$A:$D,4,0),0),0)</f>
        <v>0</v>
      </c>
      <c r="T180" s="33">
        <f>IFERROR(VLOOKUP(K180,'Inventário+Enviado+pela+Amazon+'!$C$1:$F$510,4,0),0)</f>
        <v>0</v>
      </c>
      <c r="U180" s="34"/>
      <c r="V180" s="42">
        <f t="shared" si="81"/>
        <v>0</v>
      </c>
      <c r="W180" s="13"/>
      <c r="X180" s="13"/>
      <c r="Y180" s="13"/>
      <c r="Z180" s="13"/>
      <c r="AA180" s="13"/>
      <c r="AB180" s="13"/>
      <c r="AC180" s="13" t="str">
        <f t="shared" si="3"/>
        <v/>
      </c>
      <c r="AD180" s="13"/>
      <c r="AE180" s="13"/>
      <c r="AF180" s="13"/>
      <c r="AG180" s="14"/>
      <c r="AH180" s="170"/>
      <c r="AI180" s="170"/>
      <c r="AJ180" s="14">
        <f t="shared" si="4"/>
        <v>0</v>
      </c>
      <c r="AK180" s="14">
        <f t="shared" si="5"/>
        <v>0</v>
      </c>
      <c r="AL180" s="14">
        <f t="shared" si="74"/>
        <v>0</v>
      </c>
      <c r="AM180" s="14"/>
      <c r="AN180" s="14"/>
      <c r="AO180" s="13"/>
      <c r="AP180" s="13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</row>
    <row r="181" spans="1:62" ht="19.5" customHeight="1">
      <c r="A181" s="83" t="s">
        <v>511</v>
      </c>
      <c r="B181" s="44"/>
      <c r="C181" s="44" t="s">
        <v>42</v>
      </c>
      <c r="D181" s="44"/>
      <c r="E181" s="38"/>
      <c r="F181" s="24">
        <v>0</v>
      </c>
      <c r="G181" s="13"/>
      <c r="H181" s="25" t="s">
        <v>42</v>
      </c>
      <c r="I181" s="26"/>
      <c r="J181" s="27"/>
      <c r="K181" s="28"/>
      <c r="L181" s="29"/>
      <c r="M181" s="30"/>
      <c r="N181" s="30" t="str">
        <f>IF(K181="","",VLOOKUP(K181,'Inventário+Enviado+pela+Amazon+'!$C$1:$G$536,5,0))</f>
        <v/>
      </c>
      <c r="O181" s="31" t="str">
        <f>IF(M181="","",VLOOKUP(M181,'Estoque FULL '!$A:$D,3,0))</f>
        <v/>
      </c>
      <c r="P181" s="31"/>
      <c r="Q181" s="31"/>
      <c r="R181" s="31"/>
      <c r="S181" s="32">
        <f>IFERROR(IF(M181&lt;&gt;"",VLOOKUP(M181,'Estoque FULL '!$A:$D,4,0),0),0)</f>
        <v>0</v>
      </c>
      <c r="T181" s="33">
        <f>IFERROR(VLOOKUP(K181,'Inventário+Enviado+pela+Amazon+'!$C$1:$F$510,4,0),0)</f>
        <v>0</v>
      </c>
      <c r="U181" s="34"/>
      <c r="V181" s="35">
        <f t="shared" si="81"/>
        <v>0</v>
      </c>
      <c r="W181" s="13"/>
      <c r="X181" s="13"/>
      <c r="Y181" s="13"/>
      <c r="Z181" s="13"/>
      <c r="AA181" s="13"/>
      <c r="AB181" s="13"/>
      <c r="AC181" s="13" t="str">
        <f t="shared" si="3"/>
        <v/>
      </c>
      <c r="AD181" s="13"/>
      <c r="AE181" s="13"/>
      <c r="AF181" s="13"/>
      <c r="AG181" s="14"/>
      <c r="AH181" s="170"/>
      <c r="AI181" s="170"/>
      <c r="AJ181" s="14">
        <f t="shared" si="4"/>
        <v>0</v>
      </c>
      <c r="AK181" s="14">
        <f t="shared" si="5"/>
        <v>0</v>
      </c>
      <c r="AL181" s="14">
        <f t="shared" si="74"/>
        <v>0</v>
      </c>
      <c r="AM181" s="14"/>
      <c r="AN181" s="14"/>
      <c r="AO181" s="13"/>
      <c r="AP181" s="13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</row>
    <row r="182" spans="1:62" ht="19.5" customHeight="1">
      <c r="A182" s="37" t="s">
        <v>512</v>
      </c>
      <c r="B182" s="44"/>
      <c r="C182" s="44"/>
      <c r="D182" s="44"/>
      <c r="E182" s="38">
        <f>F182+I182</f>
        <v>55</v>
      </c>
      <c r="F182" s="51">
        <v>55</v>
      </c>
      <c r="G182" s="13"/>
      <c r="H182" s="25"/>
      <c r="I182" s="26">
        <f>G182*H182</f>
        <v>0</v>
      </c>
      <c r="J182" s="85" t="s">
        <v>513</v>
      </c>
      <c r="K182" s="28" t="s">
        <v>514</v>
      </c>
      <c r="L182" s="29"/>
      <c r="M182" s="30" t="s">
        <v>515</v>
      </c>
      <c r="N182" s="30" t="str">
        <f>IF(K182="","",VLOOKUP(K182,'Inventário+Enviado+pela+Amazon+'!$C$1:$G$536,5,0))</f>
        <v>RG-1VWU-MRY9</v>
      </c>
      <c r="O182" s="31" t="e">
        <f>IF(M182="","",VLOOKUP(M182,'Estoque FULL '!$A:$D,3,0))</f>
        <v>#N/A</v>
      </c>
      <c r="P182" s="31"/>
      <c r="Q182" s="40">
        <f>V183*P183</f>
        <v>0</v>
      </c>
      <c r="R182" s="40"/>
      <c r="S182" s="32">
        <f>IFERROR(IF(M182&lt;&gt;"",VLOOKUP(M182,'Estoque FULL '!$A:$D,4,0),0),0)</f>
        <v>0</v>
      </c>
      <c r="T182" s="33">
        <f>IFERROR(VLOOKUP(K182,'Inventário+Enviado+pela+Amazon+'!$C$1:$F$510,4,0),0)</f>
        <v>0</v>
      </c>
      <c r="U182" s="34"/>
      <c r="V182" s="35">
        <f t="shared" si="81"/>
        <v>55</v>
      </c>
      <c r="W182" s="13"/>
      <c r="X182" s="13"/>
      <c r="Y182" s="13"/>
      <c r="Z182" s="13"/>
      <c r="AA182" s="13"/>
      <c r="AB182" s="13"/>
      <c r="AC182" s="13" t="str">
        <f t="shared" si="3"/>
        <v/>
      </c>
      <c r="AD182" s="13"/>
      <c r="AE182" s="13">
        <v>11.411199999999999</v>
      </c>
      <c r="AF182" s="13">
        <v>1.3694</v>
      </c>
      <c r="AG182" s="153">
        <v>0.433</v>
      </c>
      <c r="AH182" s="170">
        <f>AI182/4.59554784619832</f>
        <v>0.16837324487938499</v>
      </c>
      <c r="AI182" s="170">
        <f>AG182*1.78699146157709</f>
        <v>0.77376730286287998</v>
      </c>
      <c r="AJ182" s="14">
        <f t="shared" si="4"/>
        <v>627.61599999999999</v>
      </c>
      <c r="AK182" s="14">
        <f t="shared" si="5"/>
        <v>75.316999999999993</v>
      </c>
      <c r="AL182" s="14">
        <f t="shared" si="74"/>
        <v>23.815000000000001</v>
      </c>
      <c r="AM182" s="153">
        <f>V182*AH182</f>
        <v>9.260528468366175</v>
      </c>
      <c r="AN182" s="153">
        <f>V182*AI182</f>
        <v>42.5572016574584</v>
      </c>
      <c r="AO182" s="146" t="s">
        <v>84</v>
      </c>
      <c r="AP182" s="13" t="s">
        <v>85</v>
      </c>
      <c r="AQ182" s="20">
        <v>85444200</v>
      </c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</row>
    <row r="183" spans="1:62" ht="19.5" customHeight="1">
      <c r="A183" s="37" t="s">
        <v>516</v>
      </c>
      <c r="B183" s="44"/>
      <c r="C183" s="44" t="s">
        <v>42</v>
      </c>
      <c r="D183" s="44"/>
      <c r="E183" s="38"/>
      <c r="F183" s="72">
        <v>0</v>
      </c>
      <c r="G183" s="13"/>
      <c r="H183" s="25" t="s">
        <v>42</v>
      </c>
      <c r="I183" s="26"/>
      <c r="J183" s="27"/>
      <c r="K183" s="28"/>
      <c r="L183" s="40">
        <v>7898722574533</v>
      </c>
      <c r="M183" s="41" t="s">
        <v>517</v>
      </c>
      <c r="N183" s="30" t="str">
        <f>IF(K183="","",VLOOKUP(K183,'Inventário+Enviado+pela+Amazon+'!$C$1:$G$536,5,0))</f>
        <v/>
      </c>
      <c r="O183" s="31" t="str">
        <f>IF(M183="","",VLOOKUP(M183,'Estoque FULL '!$A:$D,3,0))</f>
        <v>SWHO97494</v>
      </c>
      <c r="P183" s="40">
        <v>2</v>
      </c>
      <c r="Q183" s="40"/>
      <c r="R183" s="40"/>
      <c r="S183" s="32">
        <f>IFERROR(IF(M183&lt;&gt;"",VLOOKUP(M183,'Estoque FULL '!$A:$D,4,0),0),0)</f>
        <v>0</v>
      </c>
      <c r="T183" s="33">
        <f>IFERROR(VLOOKUP(K183,'Inventário+Enviado+pela+Amazon+'!$C$1:$F$510,4,0),0)</f>
        <v>0</v>
      </c>
      <c r="U183" s="34"/>
      <c r="V183" s="42">
        <f t="shared" si="81"/>
        <v>0</v>
      </c>
      <c r="W183" s="13"/>
      <c r="X183" s="13"/>
      <c r="Y183" s="13"/>
      <c r="Z183" s="13"/>
      <c r="AA183" s="13"/>
      <c r="AB183" s="13"/>
      <c r="AC183" s="13" t="str">
        <f t="shared" si="3"/>
        <v/>
      </c>
      <c r="AD183" s="13"/>
      <c r="AG183" s="14"/>
      <c r="AH183" s="170"/>
      <c r="AI183" s="170"/>
      <c r="AJ183" s="14">
        <f>IFERROR(V183*AE184,0)</f>
        <v>0</v>
      </c>
      <c r="AK183" s="14">
        <f>IFERROR(V183*AF184,0)</f>
        <v>0</v>
      </c>
      <c r="AL183" s="14">
        <f t="shared" si="74"/>
        <v>0</v>
      </c>
      <c r="AM183" s="14"/>
      <c r="AN183" s="14"/>
      <c r="AO183" s="13"/>
      <c r="AP183" s="13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</row>
    <row r="184" spans="1:62" ht="19.5" customHeight="1">
      <c r="A184" s="37" t="s">
        <v>518</v>
      </c>
      <c r="B184" s="44"/>
      <c r="C184" s="44"/>
      <c r="D184" s="44"/>
      <c r="E184" s="38">
        <f>F184+I184</f>
        <v>30</v>
      </c>
      <c r="F184" s="51">
        <v>30</v>
      </c>
      <c r="G184" s="13"/>
      <c r="H184" s="25"/>
      <c r="I184" s="26">
        <f>G184*H184</f>
        <v>0</v>
      </c>
      <c r="J184" s="45" t="s">
        <v>519</v>
      </c>
      <c r="K184" s="28" t="s">
        <v>520</v>
      </c>
      <c r="L184" s="40">
        <v>7898722574526</v>
      </c>
      <c r="M184" s="41" t="s">
        <v>521</v>
      </c>
      <c r="N184" s="30" t="str">
        <f>IF(K184="","",VLOOKUP(K184,'Inventário+Enviado+pela+Amazon+'!$C$1:$G$536,5,0))</f>
        <v>QM-UPOG-P3EY</v>
      </c>
      <c r="O184" s="31" t="str">
        <f>IF(M184="","",VLOOKUP(M184,'Estoque FULL '!$A:$D,3,0))</f>
        <v>WIVH01956</v>
      </c>
      <c r="P184" s="40"/>
      <c r="Q184" s="40">
        <f>V185*P185</f>
        <v>0</v>
      </c>
      <c r="R184" s="40"/>
      <c r="S184" s="32">
        <f>IFERROR(IF(M184&lt;&gt;"",VLOOKUP(M184,'Estoque FULL '!$A:$D,4,0),0),0)</f>
        <v>0</v>
      </c>
      <c r="T184" s="33">
        <f>IFERROR(VLOOKUP(K184,'Inventário+Enviado+pela+Amazon+'!$C$1:$F$510,4,0),0)</f>
        <v>0</v>
      </c>
      <c r="U184" s="34"/>
      <c r="V184" s="42">
        <f t="shared" si="81"/>
        <v>30</v>
      </c>
      <c r="W184" s="13"/>
      <c r="X184" s="13"/>
      <c r="Y184" s="13"/>
      <c r="Z184" s="13"/>
      <c r="AA184" s="13"/>
      <c r="AB184" s="13"/>
      <c r="AC184" s="13" t="str">
        <f t="shared" si="3"/>
        <v/>
      </c>
      <c r="AD184" s="13"/>
      <c r="AE184" s="13">
        <v>12.7486</v>
      </c>
      <c r="AF184" s="13">
        <v>1.5297999999999998</v>
      </c>
      <c r="AG184" s="153">
        <v>0.48369999999999996</v>
      </c>
      <c r="AH184" s="170">
        <f>AI184/4.59554784619832</f>
        <v>0.18808807978789496</v>
      </c>
      <c r="AI184" s="170">
        <f>AG184*1.78699146157709</f>
        <v>0.86436776996483844</v>
      </c>
      <c r="AJ184" s="14">
        <f t="shared" ref="AJ184:AJ289" si="84">IFERROR(V184*AE184,0)</f>
        <v>382.45799999999997</v>
      </c>
      <c r="AK184" s="14">
        <f t="shared" ref="AK184:AK289" si="85">IFERROR(V184*AF184,0)</f>
        <v>45.893999999999991</v>
      </c>
      <c r="AL184" s="14">
        <f t="shared" si="74"/>
        <v>14.510999999999999</v>
      </c>
      <c r="AM184" s="153">
        <f>V184*AH184</f>
        <v>5.6426423936368488</v>
      </c>
      <c r="AN184" s="153">
        <f>V184*AI184</f>
        <v>25.931033098945154</v>
      </c>
      <c r="AO184" s="146" t="s">
        <v>84</v>
      </c>
      <c r="AP184" s="13" t="s">
        <v>85</v>
      </c>
      <c r="AQ184" s="20">
        <v>85444200</v>
      </c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</row>
    <row r="185" spans="1:62" ht="19.5" customHeight="1">
      <c r="A185" s="54" t="s">
        <v>522</v>
      </c>
      <c r="B185" s="44"/>
      <c r="C185" s="44" t="s">
        <v>42</v>
      </c>
      <c r="D185" s="44"/>
      <c r="E185" s="38"/>
      <c r="F185" s="72">
        <v>0</v>
      </c>
      <c r="G185" s="13"/>
      <c r="H185" s="25" t="s">
        <v>42</v>
      </c>
      <c r="I185" s="26"/>
      <c r="J185" s="27"/>
      <c r="K185" s="28" t="s">
        <v>523</v>
      </c>
      <c r="L185" s="40"/>
      <c r="M185" s="41"/>
      <c r="N185" s="30" t="str">
        <f>IF(K185="","",VLOOKUP(K185,'Inventário+Enviado+pela+Amazon+'!$C$1:$G$536,5,0))</f>
        <v>03-9N8X-X6YC</v>
      </c>
      <c r="O185" s="31" t="str">
        <f>IF(M185="","",VLOOKUP(M185,'Estoque FULL '!$A:$D,3,0))</f>
        <v/>
      </c>
      <c r="P185" s="40">
        <v>2</v>
      </c>
      <c r="Q185" s="40"/>
      <c r="R185" s="40"/>
      <c r="S185" s="32">
        <f>IFERROR(IF(M185&lt;&gt;"",VLOOKUP(M185,'Estoque FULL '!$A:$D,4,0),0),0)</f>
        <v>0</v>
      </c>
      <c r="T185" s="33">
        <f>IFERROR(VLOOKUP(K185,'Inventário+Enviado+pela+Amazon+'!$C$1:$F$510,4,0),0)</f>
        <v>0</v>
      </c>
      <c r="U185" s="34"/>
      <c r="V185" s="35">
        <f t="shared" si="81"/>
        <v>0</v>
      </c>
      <c r="W185" s="13"/>
      <c r="X185" s="13"/>
      <c r="Y185" s="13"/>
      <c r="Z185" s="13"/>
      <c r="AA185" s="13"/>
      <c r="AB185" s="13"/>
      <c r="AC185" s="13" t="str">
        <f t="shared" si="3"/>
        <v/>
      </c>
      <c r="AD185" s="13"/>
      <c r="AE185" s="13"/>
      <c r="AF185" s="13"/>
      <c r="AG185" s="14"/>
      <c r="AH185" s="170"/>
      <c r="AI185" s="170"/>
      <c r="AJ185" s="14">
        <f t="shared" si="84"/>
        <v>0</v>
      </c>
      <c r="AK185" s="14">
        <f t="shared" si="85"/>
        <v>0</v>
      </c>
      <c r="AL185" s="14">
        <f t="shared" si="74"/>
        <v>0</v>
      </c>
      <c r="AM185" s="14"/>
      <c r="AN185" s="14"/>
      <c r="AO185" s="13"/>
      <c r="AP185" s="13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</row>
    <row r="186" spans="1:62" ht="19.5" customHeight="1">
      <c r="A186" s="57" t="s">
        <v>524</v>
      </c>
      <c r="B186" s="44"/>
      <c r="C186" s="44">
        <v>15</v>
      </c>
      <c r="D186" s="44"/>
      <c r="E186" s="38">
        <f>F186+I186</f>
        <v>-34</v>
      </c>
      <c r="F186" s="51">
        <v>-34</v>
      </c>
      <c r="G186" s="13">
        <v>0</v>
      </c>
      <c r="H186" s="25">
        <v>100</v>
      </c>
      <c r="I186" s="26">
        <f>G186*H186</f>
        <v>0</v>
      </c>
      <c r="J186" s="45" t="s">
        <v>525</v>
      </c>
      <c r="K186" s="28" t="s">
        <v>526</v>
      </c>
      <c r="L186" s="40">
        <v>7898969395434</v>
      </c>
      <c r="M186" s="41" t="s">
        <v>527</v>
      </c>
      <c r="N186" s="30" t="str">
        <f>IF(K186="","",VLOOKUP(K186,'Inventário+Enviado+pela+Amazon+'!$C$1:$G$536,5,0))</f>
        <v>AH-L2CD-ZMK7</v>
      </c>
      <c r="O186" s="31" t="str">
        <f>IF(M186="","",VLOOKUP(M186,'Estoque FULL '!$A:$D,3,0))</f>
        <v>FKQH01788</v>
      </c>
      <c r="P186" s="40"/>
      <c r="Q186" s="40">
        <f>V187*P187</f>
        <v>0</v>
      </c>
      <c r="R186" s="40"/>
      <c r="S186" s="32">
        <f>IFERROR(IF(M186&lt;&gt;"",VLOOKUP(M186,'Estoque FULL '!$A:$D,4,0),0),0)</f>
        <v>49</v>
      </c>
      <c r="T186" s="33">
        <f>IFERROR(VLOOKUP(K186,'Inventário+Enviado+pela+Amazon+'!$C$1:$F$510,4,0),0)</f>
        <v>0</v>
      </c>
      <c r="U186" s="34"/>
      <c r="V186" s="42">
        <f t="shared" si="81"/>
        <v>15</v>
      </c>
      <c r="W186" s="13"/>
      <c r="X186" s="13"/>
      <c r="Y186" s="13"/>
      <c r="Z186" s="13"/>
      <c r="AA186" s="13"/>
      <c r="AB186" s="13"/>
      <c r="AC186" s="13" t="str">
        <f t="shared" si="3"/>
        <v/>
      </c>
      <c r="AD186" s="13"/>
      <c r="AE186" s="13">
        <v>10.992706</v>
      </c>
      <c r="AF186" s="13">
        <v>1.2177500000000001</v>
      </c>
      <c r="AG186" s="14">
        <v>0.38465000000000005</v>
      </c>
      <c r="AH186" s="170">
        <f>AI186/4.59554784619832</f>
        <v>0.14957221395578624</v>
      </c>
      <c r="AI186" s="170">
        <f>AG186*1.78699146157709</f>
        <v>0.68736626569562775</v>
      </c>
      <c r="AJ186" s="14">
        <f t="shared" si="84"/>
        <v>164.89059</v>
      </c>
      <c r="AK186" s="14">
        <f t="shared" si="85"/>
        <v>18.266250000000003</v>
      </c>
      <c r="AL186" s="14">
        <f t="shared" si="74"/>
        <v>5.769750000000001</v>
      </c>
      <c r="AM186" s="153">
        <f>V186*AH186</f>
        <v>2.2435832093367933</v>
      </c>
      <c r="AN186" s="153">
        <f>V186*AI186</f>
        <v>10.310493985434416</v>
      </c>
      <c r="AO186" s="13" t="s">
        <v>39</v>
      </c>
      <c r="AP186" s="13" t="s">
        <v>40</v>
      </c>
      <c r="AQ186" s="20">
        <v>85444200</v>
      </c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</row>
    <row r="187" spans="1:62" ht="19.5" customHeight="1">
      <c r="A187" s="60" t="s">
        <v>528</v>
      </c>
      <c r="B187" s="44"/>
      <c r="C187" s="44" t="s">
        <v>42</v>
      </c>
      <c r="D187" s="44"/>
      <c r="E187" s="38"/>
      <c r="F187" s="72">
        <v>0</v>
      </c>
      <c r="G187" s="13"/>
      <c r="H187" s="25" t="s">
        <v>42</v>
      </c>
      <c r="I187" s="26"/>
      <c r="J187" s="27"/>
      <c r="K187" s="28"/>
      <c r="L187" s="40">
        <v>7898722575189</v>
      </c>
      <c r="M187" s="41" t="s">
        <v>529</v>
      </c>
      <c r="N187" s="30" t="str">
        <f>IF(K187="","",VLOOKUP(K187,'Inventário+Enviado+pela+Amazon+'!$C$1:$G$536,5,0))</f>
        <v/>
      </c>
      <c r="O187" s="31" t="str">
        <f>IF(M187="","",VLOOKUP(M187,'Estoque FULL '!$A:$D,3,0))</f>
        <v>HVPL09020</v>
      </c>
      <c r="P187" s="40">
        <v>2</v>
      </c>
      <c r="Q187" s="40"/>
      <c r="R187" s="40"/>
      <c r="S187" s="32">
        <f>IFERROR(IF(M187&lt;&gt;"",VLOOKUP(M187,'Estoque FULL '!$A:$D,4,0),0),0)</f>
        <v>0</v>
      </c>
      <c r="T187" s="33">
        <f>IFERROR(VLOOKUP(K187,'Inventário+Enviado+pela+Amazon+'!$C$1:$F$510,4,0),0)</f>
        <v>0</v>
      </c>
      <c r="U187" s="34"/>
      <c r="V187" s="42">
        <f t="shared" si="81"/>
        <v>0</v>
      </c>
      <c r="W187" s="13"/>
      <c r="X187" s="13"/>
      <c r="Y187" s="13"/>
      <c r="Z187" s="13"/>
      <c r="AA187" s="13"/>
      <c r="AB187" s="13"/>
      <c r="AC187" s="13" t="str">
        <f t="shared" si="3"/>
        <v/>
      </c>
      <c r="AD187" s="13"/>
      <c r="AE187" s="13"/>
      <c r="AF187" s="13"/>
      <c r="AG187" s="14"/>
      <c r="AH187" s="170"/>
      <c r="AI187" s="170"/>
      <c r="AJ187" s="14">
        <f t="shared" si="84"/>
        <v>0</v>
      </c>
      <c r="AK187" s="14">
        <f t="shared" si="85"/>
        <v>0</v>
      </c>
      <c r="AL187" s="14">
        <f t="shared" si="74"/>
        <v>0</v>
      </c>
      <c r="AM187" s="14"/>
      <c r="AN187" s="14"/>
      <c r="AO187" s="13"/>
      <c r="AP187" s="13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</row>
    <row r="188" spans="1:62" ht="19.5" customHeight="1">
      <c r="A188" s="57" t="s">
        <v>530</v>
      </c>
      <c r="B188" s="44"/>
      <c r="C188" s="44">
        <v>15</v>
      </c>
      <c r="D188" s="44"/>
      <c r="E188" s="38">
        <f t="shared" ref="E188:E196" si="86">F188+I188</f>
        <v>-3</v>
      </c>
      <c r="F188" s="51">
        <v>-3</v>
      </c>
      <c r="G188" s="13">
        <v>0</v>
      </c>
      <c r="H188" s="25">
        <v>70</v>
      </c>
      <c r="I188" s="26">
        <f t="shared" ref="I188:I213" si="87">G188*H188</f>
        <v>0</v>
      </c>
      <c r="J188" s="45" t="s">
        <v>169</v>
      </c>
      <c r="K188" s="28" t="s">
        <v>531</v>
      </c>
      <c r="L188" s="40">
        <v>7898722574793</v>
      </c>
      <c r="M188" s="41" t="s">
        <v>532</v>
      </c>
      <c r="N188" s="30" t="str">
        <f>IF(K188="","",VLOOKUP(K188,'Inventário+Enviado+pela+Amazon+'!$C$1:$G$536,5,0))</f>
        <v>EU-RWJO-3Y70</v>
      </c>
      <c r="O188" s="31" t="str">
        <f>IF(M188="","",VLOOKUP(M188,'Estoque FULL '!$A:$D,3,0))</f>
        <v>GRZE60698</v>
      </c>
      <c r="P188" s="40"/>
      <c r="Q188" s="40"/>
      <c r="R188" s="40"/>
      <c r="S188" s="32">
        <f>IFERROR(IF(M188&lt;&gt;"",VLOOKUP(M188,'Estoque FULL '!$A:$D,4,0),0),0)</f>
        <v>29</v>
      </c>
      <c r="T188" s="33">
        <f>IFERROR(VLOOKUP(K188,'Inventário+Enviado+pela+Amazon+'!$C$1:$F$510,4,0),0)</f>
        <v>0</v>
      </c>
      <c r="U188" s="34"/>
      <c r="V188" s="42">
        <f t="shared" si="81"/>
        <v>26</v>
      </c>
      <c r="W188" s="13"/>
      <c r="X188" s="13"/>
      <c r="Y188" s="13"/>
      <c r="Z188" s="13"/>
      <c r="AA188" s="13"/>
      <c r="AB188" s="13"/>
      <c r="AC188" s="13" t="str">
        <f t="shared" si="3"/>
        <v/>
      </c>
      <c r="AD188" s="13"/>
      <c r="AE188" s="13">
        <v>13.8268</v>
      </c>
      <c r="AF188" s="13">
        <v>1.5316857142857143</v>
      </c>
      <c r="AG188" s="14">
        <v>0.48382857142857144</v>
      </c>
      <c r="AH188" s="170">
        <f>AI188/4.59554784619832</f>
        <v>0.18813807514269254</v>
      </c>
      <c r="AI188" s="170">
        <f>AG188*1.78699146157709</f>
        <v>0.86459752600989837</v>
      </c>
      <c r="AJ188" s="14">
        <f t="shared" si="84"/>
        <v>359.49680000000001</v>
      </c>
      <c r="AK188" s="14">
        <f t="shared" si="85"/>
        <v>39.823828571428571</v>
      </c>
      <c r="AL188" s="14">
        <f t="shared" si="74"/>
        <v>12.579542857142858</v>
      </c>
      <c r="AM188" s="153">
        <f>V188*AH188</f>
        <v>4.8915899537100058</v>
      </c>
      <c r="AN188" s="153">
        <f>V188*AI188</f>
        <v>22.479535676257356</v>
      </c>
      <c r="AO188" s="13" t="s">
        <v>39</v>
      </c>
      <c r="AP188" s="13" t="s">
        <v>40</v>
      </c>
      <c r="AQ188" s="20">
        <v>85444200</v>
      </c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</row>
    <row r="189" spans="1:62" ht="19.5" customHeight="1">
      <c r="A189" s="86" t="s">
        <v>533</v>
      </c>
      <c r="B189" s="62"/>
      <c r="C189" s="62"/>
      <c r="D189" s="62"/>
      <c r="E189" s="38">
        <f t="shared" si="86"/>
        <v>48</v>
      </c>
      <c r="F189" s="72">
        <v>48</v>
      </c>
      <c r="G189" s="63"/>
      <c r="H189" s="25"/>
      <c r="I189" s="26">
        <f t="shared" si="87"/>
        <v>0</v>
      </c>
      <c r="J189" s="45" t="s">
        <v>427</v>
      </c>
      <c r="K189" s="28"/>
      <c r="L189" s="29"/>
      <c r="M189" s="30"/>
      <c r="N189" s="30" t="str">
        <f>IF(K189="","",VLOOKUP(K189,'Inventário+Enviado+pela+Amazon+'!$C$1:$G$536,5,0))</f>
        <v/>
      </c>
      <c r="O189" s="31" t="str">
        <f>IF(M189="","",VLOOKUP(M189,'Estoque FULL '!$A:$D,3,0))</f>
        <v/>
      </c>
      <c r="P189" s="31"/>
      <c r="Q189" s="31"/>
      <c r="R189" s="31"/>
      <c r="S189" s="32">
        <f>IFERROR(IF(M189&lt;&gt;"",VLOOKUP(M189,'Estoque FULL '!$A:$D,4,0),0),0)</f>
        <v>0</v>
      </c>
      <c r="T189" s="33">
        <f>IFERROR(VLOOKUP(K189,'Inventário+Enviado+pela+Amazon+'!$C$1:$F$510,4,0),0)</f>
        <v>0</v>
      </c>
      <c r="U189" s="34"/>
      <c r="V189" s="35">
        <f t="shared" si="81"/>
        <v>48</v>
      </c>
      <c r="W189" s="13"/>
      <c r="X189" s="13"/>
      <c r="Y189" s="13"/>
      <c r="Z189" s="13"/>
      <c r="AA189" s="13"/>
      <c r="AB189" s="13"/>
      <c r="AC189" s="13" t="str">
        <f t="shared" si="3"/>
        <v/>
      </c>
      <c r="AD189" s="13"/>
      <c r="AE189" s="13"/>
      <c r="AF189" s="13"/>
      <c r="AG189" s="14"/>
      <c r="AH189" s="170"/>
      <c r="AI189" s="170"/>
      <c r="AJ189" s="14">
        <f t="shared" si="84"/>
        <v>0</v>
      </c>
      <c r="AK189" s="14">
        <f t="shared" si="85"/>
        <v>0</v>
      </c>
      <c r="AL189" s="14">
        <f t="shared" si="74"/>
        <v>0</v>
      </c>
      <c r="AM189" s="14"/>
      <c r="AN189" s="14"/>
      <c r="AO189" s="13"/>
      <c r="AP189" s="13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</row>
    <row r="190" spans="1:62" ht="19.5" customHeight="1">
      <c r="A190" s="57" t="s">
        <v>534</v>
      </c>
      <c r="B190" s="44"/>
      <c r="C190" s="44"/>
      <c r="D190" s="44"/>
      <c r="E190" s="38">
        <f t="shared" si="86"/>
        <v>106</v>
      </c>
      <c r="F190" s="24">
        <v>106</v>
      </c>
      <c r="G190" s="13"/>
      <c r="H190" s="25"/>
      <c r="I190" s="26">
        <f t="shared" si="87"/>
        <v>0</v>
      </c>
      <c r="J190" s="27"/>
      <c r="K190" s="28"/>
      <c r="L190" s="40">
        <v>7898722574908</v>
      </c>
      <c r="M190" s="41" t="s">
        <v>535</v>
      </c>
      <c r="N190" s="30" t="str">
        <f>IF(K190="","",VLOOKUP(K190,'Inventário+Enviado+pela+Amazon+'!$C$1:$G$536,5,0))</f>
        <v/>
      </c>
      <c r="O190" s="31" t="str">
        <f>IF(M190="","",VLOOKUP(M190,'Estoque FULL '!$A:$D,3,0))</f>
        <v>TMXD63505</v>
      </c>
      <c r="P190" s="40"/>
      <c r="Q190" s="40"/>
      <c r="R190" s="40"/>
      <c r="S190" s="32">
        <f>IFERROR(IF(M190&lt;&gt;"",VLOOKUP(M190,'Estoque FULL '!$A:$D,4,0),0),0)</f>
        <v>19</v>
      </c>
      <c r="T190" s="33">
        <f>IFERROR(VLOOKUP(K190,'Inventário+Enviado+pela+Amazon+'!$C$1:$F$510,4,0),0)</f>
        <v>0</v>
      </c>
      <c r="U190" s="34"/>
      <c r="V190" s="42">
        <f t="shared" si="81"/>
        <v>125</v>
      </c>
      <c r="W190" s="13"/>
      <c r="X190" s="13"/>
      <c r="Y190" s="13"/>
      <c r="Z190" s="13"/>
      <c r="AA190" s="13"/>
      <c r="AB190" s="13"/>
      <c r="AC190" s="13" t="str">
        <f t="shared" si="3"/>
        <v/>
      </c>
      <c r="AD190" s="13"/>
      <c r="AE190" s="157">
        <v>15.085733333333334</v>
      </c>
      <c r="AF190" s="157">
        <v>1.8124</v>
      </c>
      <c r="AG190" s="157">
        <v>0.57273333333333332</v>
      </c>
      <c r="AH190" s="170">
        <f>AI190/4.59554784619832</f>
        <v>0.22270893714531123</v>
      </c>
      <c r="AI190" s="170">
        <f>AG190*1.78699146157709</f>
        <v>1.0234695764272521</v>
      </c>
      <c r="AJ190" s="14">
        <f t="shared" si="84"/>
        <v>1885.7166666666667</v>
      </c>
      <c r="AK190" s="14">
        <f t="shared" si="85"/>
        <v>226.55</v>
      </c>
      <c r="AL190" s="14">
        <f t="shared" si="74"/>
        <v>71.591666666666669</v>
      </c>
      <c r="AM190" s="153">
        <f>V190*AH190</f>
        <v>27.838617143163905</v>
      </c>
      <c r="AN190" s="153">
        <f>V190*AI190</f>
        <v>127.93369705340652</v>
      </c>
      <c r="AO190" s="154" t="s">
        <v>3142</v>
      </c>
      <c r="AP190" s="155" t="s">
        <v>3146</v>
      </c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</row>
    <row r="191" spans="1:62" ht="19.5" customHeight="1">
      <c r="A191" s="57" t="s">
        <v>536</v>
      </c>
      <c r="B191" s="44"/>
      <c r="C191" s="44"/>
      <c r="D191" s="44"/>
      <c r="E191" s="38">
        <f t="shared" si="86"/>
        <v>144</v>
      </c>
      <c r="F191" s="39">
        <v>144</v>
      </c>
      <c r="G191" s="13"/>
      <c r="H191" s="25"/>
      <c r="I191" s="26">
        <f t="shared" si="87"/>
        <v>0</v>
      </c>
      <c r="J191" s="45" t="s">
        <v>427</v>
      </c>
      <c r="K191" s="28"/>
      <c r="L191" s="40">
        <v>7898722574892</v>
      </c>
      <c r="M191" s="41" t="s">
        <v>537</v>
      </c>
      <c r="N191" s="30" t="str">
        <f>IF(K191="","",VLOOKUP(K191,'Inventário+Enviado+pela+Amazon+'!$C$1:$G$536,5,0))</f>
        <v/>
      </c>
      <c r="O191" s="31" t="str">
        <f>IF(M191="","",VLOOKUP(M191,'Estoque FULL '!$A:$D,3,0))</f>
        <v>GLJT66267</v>
      </c>
      <c r="P191" s="40"/>
      <c r="Q191" s="40"/>
      <c r="R191" s="40"/>
      <c r="S191" s="32">
        <f>IFERROR(IF(M191&lt;&gt;"",VLOOKUP(M191,'Estoque FULL '!$A:$D,4,0),0),0)</f>
        <v>47</v>
      </c>
      <c r="T191" s="33">
        <f>IFERROR(VLOOKUP(K191,'Inventário+Enviado+pela+Amazon+'!$C$1:$F$510,4,0),0)</f>
        <v>0</v>
      </c>
      <c r="U191" s="34"/>
      <c r="V191" s="42">
        <f t="shared" si="81"/>
        <v>191</v>
      </c>
      <c r="W191" s="13"/>
      <c r="X191" s="13"/>
      <c r="Y191" s="13"/>
      <c r="Z191" s="13"/>
      <c r="AA191" s="13"/>
      <c r="AB191" s="13"/>
      <c r="AC191" s="13" t="str">
        <f t="shared" si="3"/>
        <v/>
      </c>
      <c r="AD191" s="13"/>
      <c r="AE191" s="157">
        <v>18.297439999999998</v>
      </c>
      <c r="AF191" s="157">
        <v>2.19828</v>
      </c>
      <c r="AG191" s="157">
        <v>0.69464000000000004</v>
      </c>
      <c r="AH191" s="170">
        <f>AI191/4.59554784619832</f>
        <v>0.27011268088456353</v>
      </c>
      <c r="AI191" s="170">
        <f>AG191*1.78699146157709</f>
        <v>1.24131574886991</v>
      </c>
      <c r="AJ191" s="14">
        <f t="shared" si="84"/>
        <v>3494.8110399999996</v>
      </c>
      <c r="AK191" s="14">
        <f t="shared" si="85"/>
        <v>419.87148000000002</v>
      </c>
      <c r="AL191" s="14">
        <f t="shared" si="74"/>
        <v>132.67624000000001</v>
      </c>
      <c r="AM191" s="153">
        <f>V191*AH191</f>
        <v>51.591522048951632</v>
      </c>
      <c r="AN191" s="153">
        <f>V191*AI191</f>
        <v>237.0913080341528</v>
      </c>
      <c r="AO191" s="154" t="s">
        <v>3142</v>
      </c>
      <c r="AP191" s="155" t="s">
        <v>3146</v>
      </c>
      <c r="AQ191" s="20">
        <v>85444200</v>
      </c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</row>
    <row r="192" spans="1:62" ht="19.5" customHeight="1">
      <c r="A192" s="60" t="s">
        <v>538</v>
      </c>
      <c r="B192" s="44"/>
      <c r="C192" s="44"/>
      <c r="D192" s="44"/>
      <c r="E192" s="38">
        <f t="shared" si="86"/>
        <v>226</v>
      </c>
      <c r="F192" s="24">
        <v>226</v>
      </c>
      <c r="G192" s="13"/>
      <c r="H192" s="25"/>
      <c r="I192" s="26">
        <f t="shared" si="87"/>
        <v>0</v>
      </c>
      <c r="J192" s="27"/>
      <c r="K192" s="28"/>
      <c r="L192" s="40">
        <v>7898722575004</v>
      </c>
      <c r="M192" s="41" t="s">
        <v>537</v>
      </c>
      <c r="N192" s="30" t="str">
        <f>IF(K192="","",VLOOKUP(K192,'Inventário+Enviado+pela+Amazon+'!$C$1:$G$536,5,0))</f>
        <v/>
      </c>
      <c r="O192" s="31" t="str">
        <f>IF(M192="","",VLOOKUP(M192,'Estoque FULL '!$A:$D,3,0))</f>
        <v>GLJT66267</v>
      </c>
      <c r="P192" s="40"/>
      <c r="Q192" s="40"/>
      <c r="R192" s="40"/>
      <c r="S192" s="32">
        <f>IFERROR(IF(M192&lt;&gt;"",VLOOKUP(M192,'Estoque FULL '!$A:$D,4,0),0),0)</f>
        <v>47</v>
      </c>
      <c r="T192" s="33"/>
      <c r="U192" s="34"/>
      <c r="V192" s="35">
        <f t="shared" si="81"/>
        <v>273</v>
      </c>
      <c r="W192" s="13"/>
      <c r="X192" s="13"/>
      <c r="Y192" s="13"/>
      <c r="Z192" s="13"/>
      <c r="AA192" s="13"/>
      <c r="AB192" s="13"/>
      <c r="AC192" s="13" t="str">
        <f t="shared" si="3"/>
        <v/>
      </c>
      <c r="AD192" s="13"/>
      <c r="AE192" s="157">
        <v>22.508142857142857</v>
      </c>
      <c r="AF192" s="157">
        <v>2.7041714285714287</v>
      </c>
      <c r="AG192" s="157">
        <v>0.85451428571428567</v>
      </c>
      <c r="AH192" s="170">
        <f>AI192/4.59554784619832</f>
        <v>0.33228023806352003</v>
      </c>
      <c r="AI192" s="170">
        <f>AG192*1.78699146157709</f>
        <v>1.5270097323670746</v>
      </c>
      <c r="AJ192" s="14">
        <f t="shared" si="84"/>
        <v>6144.723</v>
      </c>
      <c r="AK192" s="14">
        <f t="shared" si="85"/>
        <v>738.23880000000008</v>
      </c>
      <c r="AL192" s="14">
        <f t="shared" si="74"/>
        <v>233.2824</v>
      </c>
      <c r="AM192" s="153">
        <f>V192*AH192</f>
        <v>90.712504991340964</v>
      </c>
      <c r="AN192" s="153">
        <f>V192*AI192</f>
        <v>416.87365693621138</v>
      </c>
      <c r="AO192" s="154" t="s">
        <v>3142</v>
      </c>
      <c r="AP192" s="155" t="s">
        <v>3146</v>
      </c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</row>
    <row r="193" spans="1:62" ht="19.5" customHeight="1">
      <c r="A193" s="87" t="s">
        <v>539</v>
      </c>
      <c r="B193" s="62"/>
      <c r="C193" s="62"/>
      <c r="D193" s="62"/>
      <c r="E193" s="38">
        <f t="shared" si="86"/>
        <v>0</v>
      </c>
      <c r="F193" s="24">
        <v>0</v>
      </c>
      <c r="G193" s="63"/>
      <c r="H193" s="25"/>
      <c r="I193" s="26">
        <f t="shared" si="87"/>
        <v>0</v>
      </c>
      <c r="J193" s="27"/>
      <c r="K193" s="28"/>
      <c r="L193" s="29"/>
      <c r="M193" s="30"/>
      <c r="N193" s="30" t="str">
        <f>IF(K193="","",VLOOKUP(K193,'Inventário+Enviado+pela+Amazon+'!$C$1:$G$536,5,0))</f>
        <v/>
      </c>
      <c r="O193" s="31" t="str">
        <f>IF(M193="","",VLOOKUP(M193,'Estoque FULL '!$A:$D,3,0))</f>
        <v/>
      </c>
      <c r="P193" s="31"/>
      <c r="Q193" s="31"/>
      <c r="R193" s="31"/>
      <c r="S193" s="32">
        <f>IFERROR(IF(M193&lt;&gt;"",VLOOKUP(M193,'Estoque FULL '!$A:$D,4,0),0),0)</f>
        <v>0</v>
      </c>
      <c r="T193" s="33">
        <f>IFERROR(VLOOKUP(K193,'Inventário+Enviado+pela+Amazon+'!$C$1:$F$510,4,0),0)</f>
        <v>0</v>
      </c>
      <c r="U193" s="34"/>
      <c r="V193" s="35">
        <f t="shared" si="81"/>
        <v>0</v>
      </c>
      <c r="W193" s="13"/>
      <c r="X193" s="13"/>
      <c r="Y193" s="13"/>
      <c r="Z193" s="13"/>
      <c r="AA193" s="13"/>
      <c r="AB193" s="13"/>
      <c r="AC193" s="13" t="str">
        <f t="shared" si="3"/>
        <v/>
      </c>
      <c r="AD193" s="13"/>
      <c r="AE193" s="13"/>
      <c r="AF193" s="13"/>
      <c r="AG193" s="14"/>
      <c r="AH193" s="170"/>
      <c r="AI193" s="170"/>
      <c r="AJ193" s="14">
        <f t="shared" si="84"/>
        <v>0</v>
      </c>
      <c r="AK193" s="14">
        <f t="shared" si="85"/>
        <v>0</v>
      </c>
      <c r="AL193" s="14">
        <f t="shared" si="74"/>
        <v>0</v>
      </c>
      <c r="AM193" s="14"/>
      <c r="AN193" s="14"/>
      <c r="AO193" s="13"/>
      <c r="AP193" s="13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</row>
    <row r="194" spans="1:62" ht="19.5" customHeight="1">
      <c r="A194" s="57" t="s">
        <v>540</v>
      </c>
      <c r="B194" s="44"/>
      <c r="C194" s="44"/>
      <c r="D194" s="44"/>
      <c r="E194" s="38">
        <f t="shared" si="86"/>
        <v>0</v>
      </c>
      <c r="F194" s="39"/>
      <c r="G194" s="13"/>
      <c r="H194" s="25"/>
      <c r="I194" s="26">
        <f t="shared" si="87"/>
        <v>0</v>
      </c>
      <c r="J194" s="45" t="s">
        <v>427</v>
      </c>
      <c r="K194" s="28"/>
      <c r="L194" s="40">
        <v>7898722575394</v>
      </c>
      <c r="M194" s="41" t="s">
        <v>541</v>
      </c>
      <c r="N194" s="30" t="str">
        <f>IF(K194="","",VLOOKUP(K194,'Inventário+Enviado+pela+Amazon+'!$C$1:$G$536,5,0))</f>
        <v/>
      </c>
      <c r="O194" s="31" t="str">
        <f>IF(M194="","",VLOOKUP(M194,'Estoque FULL '!$A:$D,3,0))</f>
        <v>PLOO81565</v>
      </c>
      <c r="P194" s="40"/>
      <c r="Q194" s="40"/>
      <c r="R194" s="40"/>
      <c r="S194" s="32">
        <f>IFERROR(IF(M194&lt;&gt;"",VLOOKUP(M194,'Estoque FULL '!$A:$D,4,0),0),0)</f>
        <v>55</v>
      </c>
      <c r="T194" s="33">
        <f>IFERROR(VLOOKUP(K194,'Inventário+Enviado+pela+Amazon+'!$C$1:$F$510,4,0),0)</f>
        <v>0</v>
      </c>
      <c r="U194" s="34"/>
      <c r="V194" s="42">
        <f t="shared" si="81"/>
        <v>55</v>
      </c>
      <c r="W194" s="13"/>
      <c r="X194" s="13"/>
      <c r="Y194" s="13"/>
      <c r="Z194" s="13"/>
      <c r="AA194" s="13"/>
      <c r="AB194" s="13"/>
      <c r="AC194" s="13" t="str">
        <f t="shared" si="3"/>
        <v/>
      </c>
      <c r="AD194" s="13"/>
      <c r="AH194" s="171"/>
      <c r="AI194" s="171"/>
      <c r="AJ194" s="14">
        <f>IFERROR(V194*AE195,0)</f>
        <v>1125.4155000000001</v>
      </c>
      <c r="AK194" s="14">
        <f>IFERROR(V194*AF195,0)</f>
        <v>135.21200000000002</v>
      </c>
      <c r="AL194" s="14">
        <f>IFERROR(V194*AG195,0)</f>
        <v>42.724000000000004</v>
      </c>
      <c r="AM194" s="153">
        <f>V194*AH194</f>
        <v>0</v>
      </c>
      <c r="AN194" s="153">
        <f>V194*AI194</f>
        <v>0</v>
      </c>
      <c r="AQ194" s="20">
        <v>85444200</v>
      </c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</row>
    <row r="195" spans="1:62" ht="19.5" customHeight="1">
      <c r="A195" s="57" t="s">
        <v>542</v>
      </c>
      <c r="B195" s="44"/>
      <c r="C195" s="44" t="s">
        <v>334</v>
      </c>
      <c r="D195" s="44"/>
      <c r="E195" s="38">
        <f t="shared" si="86"/>
        <v>48</v>
      </c>
      <c r="F195" s="24">
        <v>48</v>
      </c>
      <c r="G195" s="13"/>
      <c r="H195" s="25"/>
      <c r="I195" s="26">
        <f t="shared" si="87"/>
        <v>0</v>
      </c>
      <c r="J195" s="45" t="s">
        <v>543</v>
      </c>
      <c r="K195" s="28"/>
      <c r="L195" s="40" t="s">
        <v>544</v>
      </c>
      <c r="M195" s="41" t="s">
        <v>545</v>
      </c>
      <c r="N195" s="30" t="str">
        <f>IF(K195="","",VLOOKUP(K195,'Inventário+Enviado+pela+Amazon+'!$C$1:$G$536,5,0))</f>
        <v/>
      </c>
      <c r="O195" s="31" t="str">
        <f>IF(M195="","",VLOOKUP(M195,'Estoque FULL '!$A:$D,3,0))</f>
        <v>PSQD82463</v>
      </c>
      <c r="P195" s="40"/>
      <c r="Q195" s="40"/>
      <c r="R195" s="40"/>
      <c r="S195" s="32">
        <f>IFERROR(IF(M195&lt;&gt;"",VLOOKUP(M195,'Estoque FULL '!$A:$D,4,0),0),0)</f>
        <v>20</v>
      </c>
      <c r="T195" s="33">
        <f>IFERROR(VLOOKUP(K195,'Inventário+Enviado+pela+Amazon+'!$C$1:$F$510,4,0),0)</f>
        <v>0</v>
      </c>
      <c r="U195" s="34"/>
      <c r="V195" s="42">
        <f t="shared" si="81"/>
        <v>68</v>
      </c>
      <c r="W195" s="13"/>
      <c r="X195" s="13"/>
      <c r="Y195" s="13"/>
      <c r="Z195" s="13"/>
      <c r="AA195" s="13"/>
      <c r="AB195" s="13"/>
      <c r="AC195" s="13" t="str">
        <f t="shared" si="3"/>
        <v/>
      </c>
      <c r="AD195" s="13"/>
      <c r="AE195" s="157">
        <v>20.4621</v>
      </c>
      <c r="AF195" s="157">
        <v>2.4584000000000001</v>
      </c>
      <c r="AG195" s="157">
        <v>0.77680000000000005</v>
      </c>
      <c r="AH195" s="170">
        <f>AI195/4.59554784619832</f>
        <v>0.30206082360809761</v>
      </c>
      <c r="AI195" s="170">
        <f>AG195*1.78699146157709</f>
        <v>1.3881349673530836</v>
      </c>
      <c r="AJ195" s="14">
        <f t="shared" si="84"/>
        <v>1391.4228000000001</v>
      </c>
      <c r="AK195" s="14">
        <f t="shared" si="85"/>
        <v>167.1712</v>
      </c>
      <c r="AL195" s="14">
        <f t="shared" ref="AL195:AL205" si="88">IFERROR(V195*AG195,0)</f>
        <v>52.822400000000002</v>
      </c>
      <c r="AM195" s="153">
        <f>V195*AH195</f>
        <v>20.540136005350636</v>
      </c>
      <c r="AN195" s="153">
        <f>V195*AI195</f>
        <v>94.39317778000968</v>
      </c>
      <c r="AO195" s="154" t="s">
        <v>3142</v>
      </c>
      <c r="AP195" s="155" t="s">
        <v>3146</v>
      </c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</row>
    <row r="196" spans="1:62" ht="19.5" customHeight="1">
      <c r="A196" s="88" t="s">
        <v>546</v>
      </c>
      <c r="B196" s="62"/>
      <c r="C196" s="62"/>
      <c r="D196" s="62"/>
      <c r="E196" s="38">
        <f t="shared" si="86"/>
        <v>18</v>
      </c>
      <c r="F196" s="24">
        <v>18</v>
      </c>
      <c r="G196" s="63"/>
      <c r="H196" s="25"/>
      <c r="I196" s="26">
        <f t="shared" si="87"/>
        <v>0</v>
      </c>
      <c r="J196" s="27"/>
      <c r="K196" s="28" t="s">
        <v>547</v>
      </c>
      <c r="L196" s="40">
        <v>7898722573932</v>
      </c>
      <c r="M196" s="41" t="s">
        <v>548</v>
      </c>
      <c r="N196" s="30" t="str">
        <f>IF(K196="","",VLOOKUP(K196,'Inventário+Enviado+pela+Amazon+'!$C$1:$G$536,5,0))</f>
        <v>CP-XLRWH-1-5M</v>
      </c>
      <c r="O196" s="31" t="str">
        <f>IF(M196="","",VLOOKUP(M196,'Estoque FULL '!$A:$D,3,0))</f>
        <v>RVIE37368</v>
      </c>
      <c r="P196" s="40"/>
      <c r="Q196" s="40"/>
      <c r="R196" s="40"/>
      <c r="S196" s="32">
        <f>IFERROR(IF(M196&lt;&gt;"",VLOOKUP(M196,'Estoque FULL '!$A:$D,4,0),0),0)</f>
        <v>20</v>
      </c>
      <c r="T196" s="33">
        <f>IFERROR(VLOOKUP(K196,'Inventário+Enviado+pela+Amazon+'!$C$1:$F$510,4,0),0)</f>
        <v>2</v>
      </c>
      <c r="U196" s="34"/>
      <c r="V196" s="42">
        <f t="shared" si="81"/>
        <v>40</v>
      </c>
      <c r="W196" s="13"/>
      <c r="X196" s="13"/>
      <c r="Y196" s="13"/>
      <c r="Z196" s="13"/>
      <c r="AA196" s="13"/>
      <c r="AB196" s="13"/>
      <c r="AC196" s="13" t="str">
        <f t="shared" si="3"/>
        <v/>
      </c>
      <c r="AD196" s="13"/>
      <c r="AE196" s="13">
        <v>23.359493999999998</v>
      </c>
      <c r="AF196" s="13">
        <v>2.58765</v>
      </c>
      <c r="AG196" s="14">
        <v>2.58765</v>
      </c>
      <c r="AH196" s="170">
        <f>AI196/4.59554784619832</f>
        <v>1.0062148432151052</v>
      </c>
      <c r="AI196" s="170">
        <f>AG196*1.78699146157709</f>
        <v>4.6241084555499574</v>
      </c>
      <c r="AJ196" s="14">
        <f t="shared" si="84"/>
        <v>934.37975999999992</v>
      </c>
      <c r="AK196" s="14">
        <f t="shared" si="85"/>
        <v>103.506</v>
      </c>
      <c r="AL196" s="14">
        <f t="shared" si="88"/>
        <v>103.506</v>
      </c>
      <c r="AM196" s="153">
        <f>V196*AH196</f>
        <v>40.248593728604206</v>
      </c>
      <c r="AN196" s="153">
        <f>V196*AI196</f>
        <v>184.9643382219983</v>
      </c>
      <c r="AO196" s="13" t="s">
        <v>39</v>
      </c>
      <c r="AP196" s="13" t="s">
        <v>40</v>
      </c>
      <c r="AQ196" s="20">
        <v>85444200</v>
      </c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</row>
    <row r="197" spans="1:62" ht="19.5" customHeight="1">
      <c r="A197" s="86" t="s">
        <v>549</v>
      </c>
      <c r="B197" s="62"/>
      <c r="C197" s="62" t="s">
        <v>42</v>
      </c>
      <c r="D197" s="62"/>
      <c r="E197" s="38"/>
      <c r="F197" s="24">
        <v>0</v>
      </c>
      <c r="G197" s="63"/>
      <c r="H197" s="25"/>
      <c r="I197" s="26">
        <f t="shared" si="87"/>
        <v>0</v>
      </c>
      <c r="J197" s="27"/>
      <c r="K197" s="28" t="s">
        <v>550</v>
      </c>
      <c r="L197" s="29"/>
      <c r="M197" s="30"/>
      <c r="N197" s="30" t="str">
        <f>IF(K197="","",VLOOKUP(K197,'Inventário+Enviado+pela+Amazon+'!$C$1:$G$536,5,0))</f>
        <v>CP-XLRWH-1-5M-2</v>
      </c>
      <c r="O197" s="31" t="str">
        <f>IF(M197="","",VLOOKUP(M197,'Estoque FULL '!$A:$D,3,0))</f>
        <v/>
      </c>
      <c r="P197" s="31">
        <v>2</v>
      </c>
      <c r="Q197" s="31"/>
      <c r="R197" s="31"/>
      <c r="S197" s="32">
        <f>IFERROR(IF(M197&lt;&gt;"",VLOOKUP(M197,'Estoque FULL '!$A:$D,4,0),0),0)</f>
        <v>0</v>
      </c>
      <c r="T197" s="33">
        <f>IFERROR(VLOOKUP(K197,'Inventário+Enviado+pela+Amazon+'!$C$1:$F$510,4,0),0)</f>
        <v>10</v>
      </c>
      <c r="U197" s="34"/>
      <c r="V197" s="35">
        <f t="shared" si="81"/>
        <v>10</v>
      </c>
      <c r="W197" s="13"/>
      <c r="X197" s="13"/>
      <c r="Y197" s="13"/>
      <c r="Z197" s="13"/>
      <c r="AA197" s="13"/>
      <c r="AB197" s="13"/>
      <c r="AC197" s="13" t="str">
        <f t="shared" si="3"/>
        <v/>
      </c>
      <c r="AD197" s="13"/>
      <c r="AE197" s="13"/>
      <c r="AF197" s="13"/>
      <c r="AG197" s="14"/>
      <c r="AH197" s="170"/>
      <c r="AI197" s="170"/>
      <c r="AJ197" s="14">
        <f t="shared" si="84"/>
        <v>0</v>
      </c>
      <c r="AK197" s="14">
        <f t="shared" si="85"/>
        <v>0</v>
      </c>
      <c r="AL197" s="14">
        <f t="shared" si="88"/>
        <v>0</v>
      </c>
      <c r="AM197" s="14"/>
      <c r="AN197" s="14"/>
      <c r="AO197" s="13"/>
      <c r="AP197" s="13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</row>
    <row r="198" spans="1:62" ht="19.5" customHeight="1">
      <c r="A198" s="87"/>
      <c r="B198" s="62"/>
      <c r="C198" s="62"/>
      <c r="D198" s="62"/>
      <c r="E198" s="38">
        <f t="shared" ref="E198:E213" si="89">F198+I198</f>
        <v>0</v>
      </c>
      <c r="F198" s="24">
        <v>0</v>
      </c>
      <c r="G198" s="63"/>
      <c r="H198" s="25"/>
      <c r="I198" s="26">
        <f t="shared" si="87"/>
        <v>0</v>
      </c>
      <c r="J198" s="27"/>
      <c r="K198" s="28"/>
      <c r="L198" s="29"/>
      <c r="M198" s="30"/>
      <c r="N198" s="30" t="str">
        <f>IF(K198="","",VLOOKUP(K198,'Inventário+Enviado+pela+Amazon+'!$C$1:$G$536,5,0))</f>
        <v/>
      </c>
      <c r="O198" s="31" t="str">
        <f>IF(M198="","",VLOOKUP(M198,'Estoque FULL '!$A:$D,3,0))</f>
        <v/>
      </c>
      <c r="P198" s="31"/>
      <c r="Q198" s="31"/>
      <c r="R198" s="31"/>
      <c r="S198" s="32">
        <f>IFERROR(IF(M198&lt;&gt;"",VLOOKUP(M198,'Estoque FULL '!$A:$D,4,0),0),0)</f>
        <v>0</v>
      </c>
      <c r="T198" s="33"/>
      <c r="U198" s="34"/>
      <c r="V198" s="35">
        <f t="shared" si="81"/>
        <v>0</v>
      </c>
      <c r="W198" s="13"/>
      <c r="X198" s="13"/>
      <c r="Y198" s="13"/>
      <c r="Z198" s="13"/>
      <c r="AA198" s="13"/>
      <c r="AB198" s="13"/>
      <c r="AC198" s="13" t="str">
        <f t="shared" si="3"/>
        <v/>
      </c>
      <c r="AD198" s="13"/>
      <c r="AE198" s="13"/>
      <c r="AF198" s="13"/>
      <c r="AG198" s="14"/>
      <c r="AH198" s="170"/>
      <c r="AI198" s="170"/>
      <c r="AJ198" s="14">
        <f t="shared" si="84"/>
        <v>0</v>
      </c>
      <c r="AK198" s="14">
        <f t="shared" si="85"/>
        <v>0</v>
      </c>
      <c r="AL198" s="14">
        <f t="shared" si="88"/>
        <v>0</v>
      </c>
      <c r="AM198" s="14"/>
      <c r="AN198" s="14"/>
      <c r="AO198" s="13"/>
      <c r="AP198" s="13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</row>
    <row r="199" spans="1:62" ht="19.5" customHeight="1">
      <c r="A199" s="89" t="s">
        <v>551</v>
      </c>
      <c r="B199" s="62" t="e">
        <f>SUM(V3:V196)</f>
        <v>#VALUE!</v>
      </c>
      <c r="C199" s="62"/>
      <c r="D199" s="62"/>
      <c r="E199" s="38">
        <f t="shared" si="89"/>
        <v>0</v>
      </c>
      <c r="F199" s="24">
        <v>0</v>
      </c>
      <c r="G199" s="63"/>
      <c r="H199" s="25"/>
      <c r="I199" s="26">
        <f t="shared" si="87"/>
        <v>0</v>
      </c>
      <c r="J199" s="27"/>
      <c r="K199" s="28"/>
      <c r="L199" s="29"/>
      <c r="M199" s="30"/>
      <c r="N199" s="30" t="str">
        <f>IF(K199="","",VLOOKUP(K199,'Inventário+Enviado+pela+Amazon+'!$C$1:$G$536,5,0))</f>
        <v/>
      </c>
      <c r="O199" s="31" t="str">
        <f>IF(M199="","",VLOOKUP(M199,'Estoque FULL '!$A:$D,3,0))</f>
        <v/>
      </c>
      <c r="P199" s="31"/>
      <c r="Q199" s="31"/>
      <c r="R199" s="31"/>
      <c r="S199" s="32">
        <f>IFERROR(IF(M199&lt;&gt;"",VLOOKUP(M199,'Estoque FULL '!$A:$D,4,0),0),0)</f>
        <v>0</v>
      </c>
      <c r="T199" s="33"/>
      <c r="U199" s="34"/>
      <c r="V199" s="35">
        <f t="shared" si="81"/>
        <v>0</v>
      </c>
      <c r="W199" s="13"/>
      <c r="X199" s="13"/>
      <c r="Y199" s="13"/>
      <c r="Z199" s="13"/>
      <c r="AA199" s="13"/>
      <c r="AB199" s="13"/>
      <c r="AC199" s="13" t="str">
        <f t="shared" si="3"/>
        <v/>
      </c>
      <c r="AD199" s="13"/>
      <c r="AE199" s="13"/>
      <c r="AF199" s="13"/>
      <c r="AG199" s="14"/>
      <c r="AH199" s="170"/>
      <c r="AI199" s="170"/>
      <c r="AJ199" s="14">
        <f t="shared" si="84"/>
        <v>0</v>
      </c>
      <c r="AK199" s="14">
        <f t="shared" si="85"/>
        <v>0</v>
      </c>
      <c r="AL199" s="14">
        <f t="shared" si="88"/>
        <v>0</v>
      </c>
      <c r="AM199" s="14"/>
      <c r="AN199" s="14"/>
      <c r="AO199" s="13"/>
      <c r="AP199" s="13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</row>
    <row r="200" spans="1:62" ht="19.5" customHeight="1">
      <c r="A200" s="89" t="s">
        <v>3151</v>
      </c>
      <c r="B200" s="62"/>
      <c r="C200" s="62"/>
      <c r="D200" s="62"/>
      <c r="E200" s="24">
        <v>5000</v>
      </c>
      <c r="F200" s="24">
        <v>4535</v>
      </c>
      <c r="G200" s="63"/>
      <c r="H200" s="25"/>
      <c r="I200" s="26"/>
      <c r="J200" s="27"/>
      <c r="K200" s="28"/>
      <c r="L200" s="29"/>
      <c r="M200" s="30" t="s">
        <v>3183</v>
      </c>
      <c r="N200" s="30" t="str">
        <f>IF(K200="","",VLOOKUP(K200,'Inventário+Enviado+pela+Amazon+'!$C$1:$G$536,5,0))</f>
        <v/>
      </c>
      <c r="O200" s="31"/>
      <c r="P200" s="31"/>
      <c r="Q200" s="31"/>
      <c r="R200" s="31"/>
      <c r="S200" s="32">
        <f>IFERROR(IF(M200&lt;&gt;"",VLOOKUP(M200,'Estoque FULL '!$A:$D,4,0),0),0)</f>
        <v>0</v>
      </c>
      <c r="T200" s="33"/>
      <c r="U200" s="34"/>
      <c r="V200" s="35">
        <f t="shared" si="81"/>
        <v>4535</v>
      </c>
      <c r="W200" s="13"/>
      <c r="X200" s="13"/>
      <c r="Y200" s="13"/>
      <c r="Z200" s="13"/>
      <c r="AA200" s="13"/>
      <c r="AB200" s="13"/>
      <c r="AC200" s="13"/>
      <c r="AD200" s="13"/>
      <c r="AE200" s="13">
        <v>4.09</v>
      </c>
      <c r="AF200" s="13">
        <v>0.74</v>
      </c>
      <c r="AG200" s="14">
        <v>0.27</v>
      </c>
      <c r="AH200" s="170">
        <f>AI200/4.59554784619832</f>
        <v>5.0129407860591564E-2</v>
      </c>
      <c r="AI200" s="170">
        <f>AG200*0.853229971573847</f>
        <v>0.23037209232493869</v>
      </c>
      <c r="AJ200" s="14">
        <f t="shared" ref="AJ200" si="90">IFERROR(V200*AE200,0)</f>
        <v>18548.149999999998</v>
      </c>
      <c r="AK200" s="14">
        <f t="shared" ref="AK200" si="91">IFERROR(V200*AF200,0)</f>
        <v>3355.9</v>
      </c>
      <c r="AL200" s="14">
        <f t="shared" si="88"/>
        <v>1224.45</v>
      </c>
      <c r="AM200" s="170">
        <f>AN200/4.59554784619832</f>
        <v>227.33686464778273</v>
      </c>
      <c r="AN200" s="170">
        <f>AL200*0.853229971573847</f>
        <v>1044.7374386935969</v>
      </c>
      <c r="AO200" s="154" t="s">
        <v>3142</v>
      </c>
      <c r="AP200" s="155" t="s">
        <v>3146</v>
      </c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</row>
    <row r="201" spans="1:62" ht="19.5" customHeight="1">
      <c r="A201" s="89" t="s">
        <v>3150</v>
      </c>
      <c r="B201" s="62"/>
      <c r="C201" s="62"/>
      <c r="D201" s="62"/>
      <c r="E201" s="24">
        <v>5000</v>
      </c>
      <c r="F201" s="24">
        <v>4605</v>
      </c>
      <c r="G201" s="63"/>
      <c r="H201" s="25"/>
      <c r="I201" s="26"/>
      <c r="J201" s="27"/>
      <c r="K201" s="28"/>
      <c r="L201" s="29"/>
      <c r="M201" s="30" t="s">
        <v>3184</v>
      </c>
      <c r="N201" s="30" t="str">
        <f>IF(K201="","",VLOOKUP(K201,'Inventário+Enviado+pela+Amazon+'!$C$1:$G$536,5,0))</f>
        <v/>
      </c>
      <c r="O201" s="31"/>
      <c r="P201" s="31"/>
      <c r="Q201" s="31"/>
      <c r="R201" s="31"/>
      <c r="S201" s="32">
        <f>IFERROR(IF(M201&lt;&gt;"",VLOOKUP(M201,'Estoque FULL '!$A:$D,4,0),0),0)</f>
        <v>0</v>
      </c>
      <c r="T201" s="33"/>
      <c r="U201" s="34"/>
      <c r="V201" s="35">
        <f t="shared" si="81"/>
        <v>4605</v>
      </c>
      <c r="W201" s="13"/>
      <c r="X201" s="13"/>
      <c r="Y201" s="13"/>
      <c r="Z201" s="13"/>
      <c r="AA201" s="13"/>
      <c r="AB201" s="13"/>
      <c r="AC201" s="13"/>
      <c r="AD201" s="13"/>
      <c r="AE201" s="13">
        <v>5.99</v>
      </c>
      <c r="AF201" s="13">
        <v>1.08</v>
      </c>
      <c r="AG201" s="14">
        <v>0.4</v>
      </c>
      <c r="AH201" s="170">
        <f>AI201/4.59554784619832</f>
        <v>7.426578942309861E-2</v>
      </c>
      <c r="AI201" s="170">
        <f>AG201*0.853229971573847</f>
        <v>0.3412919886295388</v>
      </c>
      <c r="AJ201" s="14">
        <f t="shared" si="84"/>
        <v>27583.95</v>
      </c>
      <c r="AK201" s="14">
        <f t="shared" si="85"/>
        <v>4973.4000000000005</v>
      </c>
      <c r="AL201" s="14">
        <f t="shared" si="88"/>
        <v>1842</v>
      </c>
      <c r="AM201" s="170">
        <f>AN201/4.59554784619832</f>
        <v>341.99396029336907</v>
      </c>
      <c r="AN201" s="170">
        <f>AL201*0.853229971573847</f>
        <v>1571.649607639026</v>
      </c>
      <c r="AO201" s="154" t="s">
        <v>3142</v>
      </c>
      <c r="AP201" s="155" t="s">
        <v>3146</v>
      </c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</row>
    <row r="202" spans="1:62" ht="19.5" customHeight="1">
      <c r="A202" s="89" t="s">
        <v>3141</v>
      </c>
      <c r="B202" s="62"/>
      <c r="C202" s="62"/>
      <c r="D202" s="62"/>
      <c r="E202" s="38">
        <f t="shared" si="89"/>
        <v>4655</v>
      </c>
      <c r="F202" s="24">
        <v>4655</v>
      </c>
      <c r="G202" s="63"/>
      <c r="H202" s="25"/>
      <c r="I202" s="26"/>
      <c r="J202" s="27"/>
      <c r="K202" s="28"/>
      <c r="L202" s="29"/>
      <c r="M202" s="30" t="s">
        <v>3185</v>
      </c>
      <c r="N202" s="30" t="str">
        <f>IF(K202="","",VLOOKUP(K202,'Inventário+Enviado+pela+Amazon+'!$C$1:$G$536,5,0))</f>
        <v/>
      </c>
      <c r="O202" s="31"/>
      <c r="P202" s="31"/>
      <c r="Q202" s="31"/>
      <c r="R202" s="31"/>
      <c r="S202" s="32">
        <f>IFERROR(IF(M202&lt;&gt;"",VLOOKUP(M202,'Estoque FULL '!$A:$D,4,0),0),0)</f>
        <v>0</v>
      </c>
      <c r="T202" s="33"/>
      <c r="U202" s="34"/>
      <c r="V202" s="35">
        <f t="shared" si="81"/>
        <v>4655</v>
      </c>
      <c r="W202" s="13"/>
      <c r="X202" s="13"/>
      <c r="Y202" s="13"/>
      <c r="Z202" s="13"/>
      <c r="AA202" s="13"/>
      <c r="AB202" s="13"/>
      <c r="AC202" s="13"/>
      <c r="AD202" s="13"/>
      <c r="AE202" s="13">
        <v>0.73</v>
      </c>
      <c r="AF202" s="13">
        <v>0.13</v>
      </c>
      <c r="AG202" s="14">
        <v>0.05</v>
      </c>
      <c r="AH202" s="171">
        <v>9.0460000000000002E-3</v>
      </c>
      <c r="AI202" s="170">
        <v>4.1563999999999997E-2</v>
      </c>
      <c r="AJ202" s="14">
        <f t="shared" si="84"/>
        <v>3398.15</v>
      </c>
      <c r="AK202" s="14">
        <f t="shared" si="85"/>
        <v>605.15</v>
      </c>
      <c r="AL202" s="14">
        <f t="shared" si="88"/>
        <v>232.75</v>
      </c>
      <c r="AM202" s="153">
        <f>V202*AH202</f>
        <v>42.10913</v>
      </c>
      <c r="AN202" s="153">
        <f>V202*AI202</f>
        <v>193.48041999999998</v>
      </c>
      <c r="AO202" s="13" t="s">
        <v>3142</v>
      </c>
      <c r="AP202" s="152">
        <v>45999</v>
      </c>
      <c r="AQ202" s="20">
        <v>39232190</v>
      </c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</row>
    <row r="203" spans="1:62" ht="19.5" customHeight="1">
      <c r="A203" s="89" t="s">
        <v>3152</v>
      </c>
      <c r="B203" s="62"/>
      <c r="C203" s="62"/>
      <c r="D203" s="62"/>
      <c r="E203" s="38">
        <f t="shared" si="89"/>
        <v>750</v>
      </c>
      <c r="F203" s="24">
        <v>750</v>
      </c>
      <c r="G203" s="63"/>
      <c r="H203" s="25"/>
      <c r="I203" s="26"/>
      <c r="J203" s="27"/>
      <c r="K203" s="28"/>
      <c r="L203" s="29"/>
      <c r="M203" s="30">
        <v>4411365169</v>
      </c>
      <c r="N203" s="30" t="str">
        <f>IF(K203="","",VLOOKUP(K203,'Inventário+Enviado+pela+Amazon+'!$C$1:$G$536,5,0))</f>
        <v/>
      </c>
      <c r="O203" s="31"/>
      <c r="P203" s="31"/>
      <c r="Q203" s="31"/>
      <c r="R203" s="31"/>
      <c r="S203" s="32">
        <f>IFERROR(IF(M203&lt;&gt;"",VLOOKUP(M203,'Estoque FULL '!$A:$D,4,0),0),0)</f>
        <v>0</v>
      </c>
      <c r="T203" s="33"/>
      <c r="U203" s="34"/>
      <c r="V203" s="35">
        <f t="shared" si="81"/>
        <v>750</v>
      </c>
      <c r="W203" s="13"/>
      <c r="X203" s="13"/>
      <c r="Y203" s="13"/>
      <c r="Z203" s="13"/>
      <c r="AA203" s="13"/>
      <c r="AB203" s="13"/>
      <c r="AC203" s="13"/>
      <c r="AD203" s="13"/>
      <c r="AE203" s="157">
        <v>7.2655199999999995</v>
      </c>
      <c r="AF203" s="157">
        <v>0.8728933333333333</v>
      </c>
      <c r="AG203" s="157">
        <v>0.27582666666666666</v>
      </c>
      <c r="AH203" s="170">
        <f>AI203/4.59554784619832</f>
        <v>0.10725596048713895</v>
      </c>
      <c r="AI203" s="170">
        <f>AG203*1.78699146157709</f>
        <v>0.49289989820860353</v>
      </c>
      <c r="AJ203" s="14">
        <f t="shared" ref="AJ203" si="92">IFERROR(V203*AE203,0)</f>
        <v>5449.1399999999994</v>
      </c>
      <c r="AK203" s="14">
        <f t="shared" ref="AK203" si="93">IFERROR(V203*AF203,0)</f>
        <v>654.66999999999996</v>
      </c>
      <c r="AL203" s="14">
        <f t="shared" si="88"/>
        <v>206.87</v>
      </c>
      <c r="AM203" s="153">
        <f>V203*AH203</f>
        <v>80.441970365354209</v>
      </c>
      <c r="AN203" s="153">
        <f>V203*AI203</f>
        <v>369.67492365645262</v>
      </c>
      <c r="AO203" s="13" t="s">
        <v>3142</v>
      </c>
      <c r="AP203" s="152">
        <v>45999</v>
      </c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</row>
    <row r="204" spans="1:62" ht="19.5" customHeight="1">
      <c r="A204" s="89" t="s">
        <v>3153</v>
      </c>
      <c r="B204" s="62"/>
      <c r="C204" s="62"/>
      <c r="D204" s="62"/>
      <c r="E204" s="38">
        <f t="shared" si="89"/>
        <v>1000</v>
      </c>
      <c r="F204" s="24">
        <v>1000</v>
      </c>
      <c r="G204" s="63"/>
      <c r="H204" s="25"/>
      <c r="I204" s="26"/>
      <c r="J204" s="27"/>
      <c r="K204" s="28"/>
      <c r="L204" s="29"/>
      <c r="M204" s="30">
        <v>6107646316</v>
      </c>
      <c r="N204" s="30" t="str">
        <f>IF(K204="","",VLOOKUP(K204,'Inventário+Enviado+pela+Amazon+'!$C$1:$G$536,5,0))</f>
        <v/>
      </c>
      <c r="O204" s="31"/>
      <c r="P204" s="31"/>
      <c r="Q204" s="31"/>
      <c r="R204" s="31"/>
      <c r="S204" s="32">
        <f>IFERROR(IF(M204&lt;&gt;"",VLOOKUP(M204,'Estoque FULL '!$A:$D,4,0),0),0)</f>
        <v>0</v>
      </c>
      <c r="T204" s="33"/>
      <c r="U204" s="34"/>
      <c r="V204" s="35">
        <f t="shared" si="81"/>
        <v>1000</v>
      </c>
      <c r="W204" s="13"/>
      <c r="X204" s="13"/>
      <c r="Y204" s="13"/>
      <c r="Z204" s="13"/>
      <c r="AA204" s="13"/>
      <c r="AB204" s="13"/>
      <c r="AC204" s="13"/>
      <c r="AD204" s="13"/>
      <c r="AE204" s="157">
        <v>10.179859999999998</v>
      </c>
      <c r="AF204" s="157">
        <v>1.2230300000000001</v>
      </c>
      <c r="AG204" s="157">
        <v>0.38647000000000004</v>
      </c>
      <c r="AH204" s="170">
        <f>AI204/4.59554784619832</f>
        <v>0.15027992597814299</v>
      </c>
      <c r="AI204" s="170">
        <f>AG204*1.78699146157709</f>
        <v>0.69061859015569804</v>
      </c>
      <c r="AJ204" s="14">
        <f t="shared" ref="AJ204:AJ205" si="94">IFERROR(V204*AE204,0)</f>
        <v>10179.859999999999</v>
      </c>
      <c r="AK204" s="14">
        <f t="shared" ref="AK204:AK205" si="95">IFERROR(V204*AF204,0)</f>
        <v>1223.03</v>
      </c>
      <c r="AL204" s="14">
        <f t="shared" si="88"/>
        <v>386.47</v>
      </c>
      <c r="AM204" s="153">
        <f>V204*AH204</f>
        <v>150.27992597814298</v>
      </c>
      <c r="AN204" s="153">
        <f>V204*AI204</f>
        <v>690.61859015569803</v>
      </c>
      <c r="AO204" s="13" t="s">
        <v>3142</v>
      </c>
      <c r="AP204" s="152">
        <v>45999</v>
      </c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</row>
    <row r="205" spans="1:62" ht="19.5" customHeight="1">
      <c r="A205" s="89" t="s">
        <v>3154</v>
      </c>
      <c r="B205" s="62"/>
      <c r="C205" s="62"/>
      <c r="D205" s="62"/>
      <c r="E205" s="38">
        <f t="shared" si="89"/>
        <v>800</v>
      </c>
      <c r="F205" s="24">
        <v>800</v>
      </c>
      <c r="G205" s="63"/>
      <c r="H205" s="25"/>
      <c r="I205" s="26"/>
      <c r="J205" s="27"/>
      <c r="K205" s="28"/>
      <c r="L205" s="29"/>
      <c r="M205" s="30">
        <v>6107884062</v>
      </c>
      <c r="N205" s="30" t="str">
        <f>IF(K205="","",VLOOKUP(K205,'Inventário+Enviado+pela+Amazon+'!$C$1:$G$536,5,0))</f>
        <v/>
      </c>
      <c r="O205" s="31"/>
      <c r="P205" s="31"/>
      <c r="Q205" s="31"/>
      <c r="R205" s="31"/>
      <c r="S205" s="32">
        <f>IFERROR(IF(M205&lt;&gt;"",VLOOKUP(M205,'Estoque FULL '!$A:$D,4,0),0),0)</f>
        <v>0</v>
      </c>
      <c r="T205" s="33"/>
      <c r="U205" s="34"/>
      <c r="V205" s="35">
        <f t="shared" si="81"/>
        <v>800</v>
      </c>
      <c r="W205" s="13"/>
      <c r="X205" s="13"/>
      <c r="Y205" s="13"/>
      <c r="Z205" s="13"/>
      <c r="AA205" s="13"/>
      <c r="AB205" s="13"/>
      <c r="AC205" s="13"/>
      <c r="AD205" s="13"/>
      <c r="AE205" s="157">
        <v>14.0201125</v>
      </c>
      <c r="AF205" s="157">
        <v>1.6843999999999999</v>
      </c>
      <c r="AG205" s="157">
        <v>0.53226249999999997</v>
      </c>
      <c r="AH205" s="170">
        <f>AI205/4.59554784619832</f>
        <v>0.20697174192289527</v>
      </c>
      <c r="AI205" s="170">
        <f>AG205*1.78699146157709</f>
        <v>0.95114854281767591</v>
      </c>
      <c r="AJ205" s="14">
        <f t="shared" si="94"/>
        <v>11216.09</v>
      </c>
      <c r="AK205" s="14">
        <f t="shared" si="95"/>
        <v>1347.52</v>
      </c>
      <c r="AL205" s="14">
        <f t="shared" si="88"/>
        <v>425.81</v>
      </c>
      <c r="AM205" s="153">
        <f>V205*AH205</f>
        <v>165.57739353831622</v>
      </c>
      <c r="AN205" s="153">
        <f>V205*AI205</f>
        <v>760.91883425414073</v>
      </c>
      <c r="AO205" s="13" t="s">
        <v>3142</v>
      </c>
      <c r="AP205" s="152">
        <v>45999</v>
      </c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</row>
    <row r="206" spans="1:62" ht="19.5" customHeight="1">
      <c r="A206" s="89"/>
      <c r="B206" s="62"/>
      <c r="C206" s="62"/>
      <c r="D206" s="62"/>
      <c r="E206" s="38"/>
      <c r="F206" s="24">
        <v>0</v>
      </c>
      <c r="G206" s="63"/>
      <c r="H206" s="25"/>
      <c r="I206" s="26"/>
      <c r="J206" s="27"/>
      <c r="K206" s="28"/>
      <c r="L206" s="29"/>
      <c r="M206" s="30"/>
      <c r="N206" s="30" t="str">
        <f>IF(K206="","",VLOOKUP(K206,'Inventário+Enviado+pela+Amazon+'!$C$1:$G$536,5,0))</f>
        <v/>
      </c>
      <c r="O206" s="31"/>
      <c r="P206" s="31"/>
      <c r="Q206" s="31"/>
      <c r="R206" s="31"/>
      <c r="S206" s="32">
        <f>IFERROR(IF(M206&lt;&gt;"",VLOOKUP(M206,'Estoque FULL '!$A:$D,4,0),0),0)</f>
        <v>0</v>
      </c>
      <c r="T206" s="33"/>
      <c r="U206" s="34"/>
      <c r="V206" s="35"/>
      <c r="W206" s="13"/>
      <c r="X206" s="13"/>
      <c r="Y206" s="13"/>
      <c r="Z206" s="13"/>
      <c r="AA206" s="13"/>
      <c r="AB206" s="13"/>
      <c r="AC206" s="13"/>
      <c r="AD206" s="13"/>
      <c r="AE206" s="157"/>
      <c r="AF206" s="157"/>
      <c r="AG206" s="157"/>
      <c r="AH206" s="170"/>
      <c r="AI206" s="170"/>
      <c r="AJ206" s="14"/>
      <c r="AK206" s="14"/>
      <c r="AL206" s="14"/>
      <c r="AM206" s="14"/>
      <c r="AN206" s="14"/>
      <c r="AO206" s="13"/>
      <c r="AP206" s="152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</row>
    <row r="207" spans="1:62" ht="19.5" customHeight="1">
      <c r="A207" s="89" t="s">
        <v>3155</v>
      </c>
      <c r="B207" s="62"/>
      <c r="C207" s="62"/>
      <c r="D207" s="62"/>
      <c r="E207" s="38">
        <f t="shared" si="89"/>
        <v>300</v>
      </c>
      <c r="F207" s="24">
        <v>300</v>
      </c>
      <c r="G207" s="63"/>
      <c r="H207" s="25"/>
      <c r="I207" s="26"/>
      <c r="J207" s="27"/>
      <c r="K207" s="28"/>
      <c r="L207" s="29"/>
      <c r="M207" s="30">
        <v>4401134461</v>
      </c>
      <c r="N207" s="30" t="str">
        <f>IF(K207="","",VLOOKUP(K207,'Inventário+Enviado+pela+Amazon+'!$C$1:$G$536,5,0))</f>
        <v/>
      </c>
      <c r="O207" s="31"/>
      <c r="P207" s="31"/>
      <c r="Q207" s="31"/>
      <c r="R207" s="31"/>
      <c r="S207" s="32">
        <f>IFERROR(IF(M207&lt;&gt;"",VLOOKUP(M207,'Estoque FULL '!$A:$D,4,0),0),0)</f>
        <v>0</v>
      </c>
      <c r="T207" s="33"/>
      <c r="U207" s="34"/>
      <c r="V207" s="35">
        <f t="shared" si="81"/>
        <v>300</v>
      </c>
      <c r="W207" s="13"/>
      <c r="X207" s="13"/>
      <c r="Y207" s="13"/>
      <c r="Z207" s="13"/>
      <c r="AA207" s="13"/>
      <c r="AB207" s="13"/>
      <c r="AC207" s="13"/>
      <c r="AD207" s="13"/>
      <c r="AE207" s="157">
        <v>10.500100000000002</v>
      </c>
      <c r="AF207" s="157">
        <v>1.2615000000000001</v>
      </c>
      <c r="AG207" s="157">
        <v>0.39863333333333334</v>
      </c>
      <c r="AH207" s="170">
        <f>AI207/4.59554784619832</f>
        <v>0.15500967170997421</v>
      </c>
      <c r="AI207" s="170">
        <f>AG207*1.78699146157709</f>
        <v>0.71235436296668064</v>
      </c>
      <c r="AJ207" s="14">
        <f t="shared" ref="AJ207:AJ209" si="96">IFERROR(V207*AE207,0)</f>
        <v>3150.0300000000007</v>
      </c>
      <c r="AK207" s="14">
        <f t="shared" ref="AK207:AK209" si="97">IFERROR(V207*AF207,0)</f>
        <v>378.45000000000005</v>
      </c>
      <c r="AL207" s="14">
        <f t="shared" ref="AL207:AL235" si="98">IFERROR(V207*AG207,0)</f>
        <v>119.59</v>
      </c>
      <c r="AM207" s="153">
        <f>V207*AH207</f>
        <v>46.50290151299226</v>
      </c>
      <c r="AN207" s="153">
        <f>V207*AI207</f>
        <v>213.70630889000418</v>
      </c>
      <c r="AO207" s="13" t="s">
        <v>3142</v>
      </c>
      <c r="AP207" s="152">
        <v>45999</v>
      </c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</row>
    <row r="208" spans="1:62" ht="19.5" customHeight="1">
      <c r="A208" s="89" t="s">
        <v>3157</v>
      </c>
      <c r="B208" s="62"/>
      <c r="C208" s="62"/>
      <c r="D208" s="62"/>
      <c r="E208" s="38">
        <f t="shared" si="89"/>
        <v>200</v>
      </c>
      <c r="F208" s="24">
        <v>200</v>
      </c>
      <c r="G208" s="63"/>
      <c r="H208" s="25"/>
      <c r="I208" s="26"/>
      <c r="J208" s="27"/>
      <c r="K208" s="28"/>
      <c r="L208" s="29"/>
      <c r="M208" s="30">
        <v>6126842834</v>
      </c>
      <c r="N208" s="30" t="str">
        <f>IF(K208="","",VLOOKUP(K208,'Inventário+Enviado+pela+Amazon+'!$C$1:$G$536,5,0))</f>
        <v/>
      </c>
      <c r="O208" s="31"/>
      <c r="P208" s="31"/>
      <c r="Q208" s="31"/>
      <c r="R208" s="31"/>
      <c r="S208" s="32">
        <f>IFERROR(IF(M208&lt;&gt;"",VLOOKUP(M208,'Estoque FULL '!$A:$D,4,0),0),0)</f>
        <v>0</v>
      </c>
      <c r="T208" s="33"/>
      <c r="U208" s="34"/>
      <c r="V208" s="35">
        <f t="shared" si="81"/>
        <v>200</v>
      </c>
      <c r="W208" s="13"/>
      <c r="X208" s="13"/>
      <c r="Y208" s="13"/>
      <c r="Z208" s="13"/>
      <c r="AA208" s="13"/>
      <c r="AB208" s="13"/>
      <c r="AC208" s="13"/>
      <c r="AD208" s="13"/>
      <c r="AE208" s="157">
        <v>14.350699999999996</v>
      </c>
      <c r="AF208" s="157">
        <v>1.7241</v>
      </c>
      <c r="AG208" s="157">
        <v>0.54479999999999995</v>
      </c>
      <c r="AH208" s="170">
        <f>AI208/4.59554784619832</f>
        <v>0.21184698339558647</v>
      </c>
      <c r="AI208" s="170">
        <f>AG208*1.78699146157709</f>
        <v>0.97355294826719863</v>
      </c>
      <c r="AJ208" s="14">
        <f t="shared" si="96"/>
        <v>2870.1399999999994</v>
      </c>
      <c r="AK208" s="14">
        <f t="shared" si="97"/>
        <v>344.82</v>
      </c>
      <c r="AL208" s="14">
        <f t="shared" si="98"/>
        <v>108.96</v>
      </c>
      <c r="AM208" s="153">
        <f>V208*AH208</f>
        <v>42.369396679117294</v>
      </c>
      <c r="AN208" s="153">
        <f>V208*AI208</f>
        <v>194.71058965343971</v>
      </c>
      <c r="AO208" s="13" t="s">
        <v>3142</v>
      </c>
      <c r="AP208" s="152">
        <v>45999</v>
      </c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</row>
    <row r="209" spans="1:62" ht="19.5" customHeight="1">
      <c r="A209" s="89" t="s">
        <v>3156</v>
      </c>
      <c r="B209" s="62"/>
      <c r="C209" s="62"/>
      <c r="D209" s="62"/>
      <c r="E209" s="38">
        <f t="shared" si="89"/>
        <v>500</v>
      </c>
      <c r="F209" s="24">
        <v>500</v>
      </c>
      <c r="G209" s="63"/>
      <c r="H209" s="25"/>
      <c r="I209" s="26"/>
      <c r="J209" s="27"/>
      <c r="K209" s="28"/>
      <c r="L209" s="29"/>
      <c r="M209" s="30">
        <v>4401134659</v>
      </c>
      <c r="N209" s="30" t="str">
        <f>IF(K209="","",VLOOKUP(K209,'Inventário+Enviado+pela+Amazon+'!$C$1:$G$536,5,0))</f>
        <v/>
      </c>
      <c r="O209" s="31"/>
      <c r="P209" s="31"/>
      <c r="Q209" s="31"/>
      <c r="R209" s="31"/>
      <c r="S209" s="32">
        <f>IFERROR(IF(M209&lt;&gt;"",VLOOKUP(M209,'Estoque FULL '!$A:$D,4,0),0),0)</f>
        <v>0</v>
      </c>
      <c r="T209" s="33"/>
      <c r="U209" s="34"/>
      <c r="V209" s="35">
        <f t="shared" si="81"/>
        <v>500</v>
      </c>
      <c r="W209" s="13"/>
      <c r="X209" s="13"/>
      <c r="Y209" s="13"/>
      <c r="Z209" s="13"/>
      <c r="AA209" s="13"/>
      <c r="AB209" s="13"/>
      <c r="AC209" s="13"/>
      <c r="AD209" s="13"/>
      <c r="AE209" s="157">
        <v>5.5908800000000003</v>
      </c>
      <c r="AF209" s="157">
        <v>0.67170000000000007</v>
      </c>
      <c r="AG209" s="157">
        <v>0.21226</v>
      </c>
      <c r="AH209" s="170">
        <f>AI209/4.59554784619832</f>
        <v>8.2537886739256952E-2</v>
      </c>
      <c r="AI209" s="170">
        <f>AG209*1.78699146157709</f>
        <v>0.37930680763435315</v>
      </c>
      <c r="AJ209" s="14">
        <f t="shared" si="96"/>
        <v>2795.44</v>
      </c>
      <c r="AK209" s="14">
        <f t="shared" si="97"/>
        <v>335.85</v>
      </c>
      <c r="AL209" s="14">
        <f t="shared" si="98"/>
        <v>106.13</v>
      </c>
      <c r="AM209" s="153">
        <f>V209*AH209</f>
        <v>41.268943369628474</v>
      </c>
      <c r="AN209" s="153">
        <f>V209*AI209</f>
        <v>189.65340381717658</v>
      </c>
      <c r="AO209" s="13" t="s">
        <v>3142</v>
      </c>
      <c r="AP209" s="152">
        <v>45999</v>
      </c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</row>
    <row r="210" spans="1:62" ht="19.5" customHeight="1">
      <c r="A210" s="87" t="s">
        <v>552</v>
      </c>
      <c r="B210" s="62"/>
      <c r="C210" s="62"/>
      <c r="D210" s="62"/>
      <c r="E210" s="38">
        <f t="shared" si="89"/>
        <v>0</v>
      </c>
      <c r="F210" s="24">
        <v>0</v>
      </c>
      <c r="G210" s="63"/>
      <c r="H210" s="25"/>
      <c r="I210" s="26">
        <f t="shared" si="87"/>
        <v>0</v>
      </c>
      <c r="J210" s="27"/>
      <c r="K210" s="28"/>
      <c r="L210" s="29"/>
      <c r="M210" s="30"/>
      <c r="N210" s="30" t="str">
        <f>IF(K210="","",VLOOKUP(K210,'Inventário+Enviado+pela+Amazon+'!$C$1:$G$536,5,0))</f>
        <v/>
      </c>
      <c r="O210" s="31" t="str">
        <f>IF(M210="","",VLOOKUP(M210,'Estoque FULL '!$A:$D,3,0))</f>
        <v/>
      </c>
      <c r="P210" s="31"/>
      <c r="Q210" s="31"/>
      <c r="R210" s="31"/>
      <c r="S210" s="32">
        <f>IFERROR(IF(M210&lt;&gt;"",VLOOKUP(M210,'Estoque FULL '!$A:$D,4,0),0),0)</f>
        <v>0</v>
      </c>
      <c r="T210" s="33">
        <f>IFERROR(VLOOKUP(K210,'Inventário+Enviado+pela+Amazon+'!$C$1:$F$510,4,0),0)</f>
        <v>0</v>
      </c>
      <c r="U210" s="34"/>
      <c r="V210" s="35">
        <f t="shared" si="81"/>
        <v>0</v>
      </c>
      <c r="W210" s="13"/>
      <c r="X210" s="13"/>
      <c r="Y210" s="13"/>
      <c r="Z210" s="13"/>
      <c r="AA210" s="13"/>
      <c r="AB210" s="13"/>
      <c r="AC210" s="13" t="str">
        <f t="shared" si="3"/>
        <v/>
      </c>
      <c r="AD210" s="13"/>
      <c r="AE210" s="13"/>
      <c r="AF210" s="13"/>
      <c r="AG210" s="14"/>
      <c r="AH210" s="170"/>
      <c r="AI210" s="170"/>
      <c r="AJ210" s="14">
        <f t="shared" si="84"/>
        <v>0</v>
      </c>
      <c r="AK210" s="14">
        <f t="shared" si="85"/>
        <v>0</v>
      </c>
      <c r="AL210" s="14">
        <f t="shared" si="98"/>
        <v>0</v>
      </c>
      <c r="AM210" s="14"/>
      <c r="AN210" s="14"/>
      <c r="AO210" s="13"/>
      <c r="AP210" s="13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</row>
    <row r="211" spans="1:62" ht="19.5" customHeight="1">
      <c r="A211" s="90" t="s">
        <v>553</v>
      </c>
      <c r="B211" s="44"/>
      <c r="C211" s="44"/>
      <c r="D211" s="44"/>
      <c r="E211" s="38">
        <f t="shared" si="89"/>
        <v>0</v>
      </c>
      <c r="F211" s="24">
        <v>0</v>
      </c>
      <c r="G211" s="13"/>
      <c r="H211" s="25"/>
      <c r="I211" s="26">
        <f t="shared" si="87"/>
        <v>0</v>
      </c>
      <c r="J211" s="27"/>
      <c r="K211" s="28" t="s">
        <v>160</v>
      </c>
      <c r="L211" s="40"/>
      <c r="M211" s="41"/>
      <c r="N211" s="30" t="str">
        <f>IF(K211="","",VLOOKUP(K211,'Inventário+Enviado+pela+Amazon+'!$C$1:$G$536,5,0))</f>
        <v>CP-P10STTRS-2U-50C</v>
      </c>
      <c r="O211" s="31" t="str">
        <f>IF(M211="","",VLOOKUP(M211,'Estoque FULL '!$A:$D,3,0))</f>
        <v/>
      </c>
      <c r="P211" s="40"/>
      <c r="Q211" s="40"/>
      <c r="R211" s="40"/>
      <c r="S211" s="32">
        <f>IFERROR(IF(M211&lt;&gt;"",VLOOKUP(M211,'Estoque FULL '!$A:$D,4,0),0),0)</f>
        <v>0</v>
      </c>
      <c r="T211" s="33">
        <f>IFERROR(VLOOKUP(K211,'Inventário+Enviado+pela+Amazon+'!$C$1:$F$510,4,0),0)</f>
        <v>49</v>
      </c>
      <c r="U211" s="34"/>
      <c r="V211" s="35"/>
      <c r="W211" s="13"/>
      <c r="X211" s="13"/>
      <c r="Y211" s="13"/>
      <c r="Z211" s="13"/>
      <c r="AA211" s="13"/>
      <c r="AB211" s="13"/>
      <c r="AC211" s="13" t="str">
        <f t="shared" si="3"/>
        <v/>
      </c>
      <c r="AD211" s="13"/>
      <c r="AE211" s="13"/>
      <c r="AF211" s="13"/>
      <c r="AG211" s="14"/>
      <c r="AH211" s="170"/>
      <c r="AI211" s="170"/>
      <c r="AJ211" s="14">
        <f t="shared" si="84"/>
        <v>0</v>
      </c>
      <c r="AK211" s="14">
        <f t="shared" si="85"/>
        <v>0</v>
      </c>
      <c r="AL211" s="14">
        <f t="shared" si="98"/>
        <v>0</v>
      </c>
      <c r="AM211" s="14"/>
      <c r="AN211" s="14"/>
      <c r="AO211" s="13"/>
      <c r="AP211" s="13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</row>
    <row r="212" spans="1:62" ht="19.5" customHeight="1">
      <c r="A212" s="90" t="s">
        <v>554</v>
      </c>
      <c r="B212" s="44"/>
      <c r="C212" s="44"/>
      <c r="D212" s="44"/>
      <c r="E212" s="38">
        <f t="shared" si="89"/>
        <v>0</v>
      </c>
      <c r="F212" s="24">
        <v>0</v>
      </c>
      <c r="G212" s="13"/>
      <c r="H212" s="25"/>
      <c r="I212" s="26">
        <f t="shared" si="87"/>
        <v>0</v>
      </c>
      <c r="J212" s="27"/>
      <c r="K212" s="28" t="s">
        <v>555</v>
      </c>
      <c r="L212" s="40"/>
      <c r="M212" s="41"/>
      <c r="N212" s="30" t="str">
        <f>IF(K212="","",VLOOKUP(K212,'Inventário+Enviado+pela+Amazon+'!$C$1:$G$536,5,0))</f>
        <v>S6-BUWS-V6KP</v>
      </c>
      <c r="O212" s="31" t="str">
        <f>IF(M212="","",VLOOKUP(M212,'Estoque FULL '!$A:$D,3,0))</f>
        <v/>
      </c>
      <c r="P212" s="40"/>
      <c r="Q212" s="40"/>
      <c r="R212" s="40"/>
      <c r="S212" s="32">
        <f>IFERROR(IF(M212&lt;&gt;"",VLOOKUP(M212,'Estoque FULL '!$A:$D,4,0),0),0)</f>
        <v>0</v>
      </c>
      <c r="T212" s="33">
        <f>IFERROR(VLOOKUP(K212,'Inventário+Enviado+pela+Amazon+'!$C$1:$F$510,4,0),0)</f>
        <v>0</v>
      </c>
      <c r="U212" s="34"/>
      <c r="V212" s="35"/>
      <c r="W212" s="13"/>
      <c r="X212" s="13"/>
      <c r="Y212" s="13"/>
      <c r="Z212" s="13"/>
      <c r="AA212" s="13"/>
      <c r="AB212" s="13"/>
      <c r="AC212" s="13" t="str">
        <f t="shared" si="3"/>
        <v/>
      </c>
      <c r="AD212" s="13"/>
      <c r="AE212" s="13"/>
      <c r="AF212" s="13"/>
      <c r="AG212" s="14"/>
      <c r="AH212" s="170"/>
      <c r="AI212" s="170"/>
      <c r="AJ212" s="14">
        <f t="shared" si="84"/>
        <v>0</v>
      </c>
      <c r="AK212" s="14">
        <f t="shared" si="85"/>
        <v>0</v>
      </c>
      <c r="AL212" s="14">
        <f t="shared" si="98"/>
        <v>0</v>
      </c>
      <c r="AM212" s="14"/>
      <c r="AN212" s="14"/>
      <c r="AO212" s="13"/>
      <c r="AP212" s="13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</row>
    <row r="213" spans="1:62" ht="19.5" customHeight="1">
      <c r="A213" s="90" t="s">
        <v>556</v>
      </c>
      <c r="B213" s="44"/>
      <c r="C213" s="44"/>
      <c r="D213" s="44"/>
      <c r="E213" s="38">
        <f t="shared" si="89"/>
        <v>0</v>
      </c>
      <c r="F213" s="24">
        <v>0</v>
      </c>
      <c r="G213" s="13"/>
      <c r="H213" s="25"/>
      <c r="I213" s="26">
        <f t="shared" si="87"/>
        <v>0</v>
      </c>
      <c r="J213" s="27"/>
      <c r="K213" s="28" t="s">
        <v>557</v>
      </c>
      <c r="L213" s="40">
        <v>7899646315479</v>
      </c>
      <c r="M213" s="41" t="s">
        <v>558</v>
      </c>
      <c r="N213" s="30" t="str">
        <f>IF(K213="","",VLOOKUP(K213,'Inventário+Enviado+pela+Amazon+'!$C$1:$G$536,5,0))</f>
        <v>3U-HH10-4FPR</v>
      </c>
      <c r="O213" s="31" t="str">
        <f>IF(M213="","",VLOOKUP(M213,'Estoque FULL '!$A:$D,3,0))</f>
        <v>DTXF56338</v>
      </c>
      <c r="P213" s="40"/>
      <c r="Q213" s="40"/>
      <c r="R213" s="40"/>
      <c r="S213" s="32">
        <f>IFERROR(IF(M213&lt;&gt;"",VLOOKUP(M213,'Estoque FULL '!$A:$D,4,0),0),0)</f>
        <v>134</v>
      </c>
      <c r="T213" s="33">
        <f>IFERROR(VLOOKUP(K213,'Inventário+Enviado+pela+Amazon+'!$C$1:$F$510,4,0),0)</f>
        <v>13</v>
      </c>
      <c r="U213" s="34"/>
      <c r="V213" s="42">
        <f t="shared" ref="V213:V227" si="99">I213+F213+S213+T213+U213</f>
        <v>147</v>
      </c>
      <c r="W213" s="13"/>
      <c r="X213" s="13"/>
      <c r="Y213" s="13"/>
      <c r="Z213" s="13"/>
      <c r="AA213" s="13"/>
      <c r="AB213" s="13"/>
      <c r="AC213" s="13" t="str">
        <f t="shared" si="3"/>
        <v/>
      </c>
      <c r="AD213" s="13"/>
      <c r="AE213" s="13"/>
      <c r="AF213" s="13"/>
      <c r="AG213" s="14"/>
      <c r="AH213" s="170"/>
      <c r="AI213" s="170"/>
      <c r="AJ213" s="14">
        <f t="shared" si="84"/>
        <v>0</v>
      </c>
      <c r="AK213" s="14">
        <f t="shared" si="85"/>
        <v>0</v>
      </c>
      <c r="AL213" s="14">
        <f t="shared" si="98"/>
        <v>0</v>
      </c>
      <c r="AM213" s="14"/>
      <c r="AN213" s="14"/>
      <c r="AO213" s="13"/>
      <c r="AP213" s="13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</row>
    <row r="214" spans="1:62" ht="19.5" customHeight="1">
      <c r="A214" s="91" t="s">
        <v>559</v>
      </c>
      <c r="B214" s="91"/>
      <c r="C214" s="91"/>
      <c r="D214" s="91"/>
      <c r="E214" s="38"/>
      <c r="F214" s="24">
        <v>350</v>
      </c>
      <c r="G214" s="13"/>
      <c r="H214" s="25"/>
      <c r="I214" s="26"/>
      <c r="J214" s="27"/>
      <c r="K214" s="28"/>
      <c r="L214" s="29"/>
      <c r="M214" s="30"/>
      <c r="N214" s="30" t="str">
        <f>IF(K214="","",VLOOKUP(K214,'Inventário+Enviado+pela+Amazon+'!$C$1:$G$536,5,0))</f>
        <v/>
      </c>
      <c r="O214" s="31"/>
      <c r="P214" s="31"/>
      <c r="Q214" s="31"/>
      <c r="R214" s="31"/>
      <c r="S214" s="32">
        <f>IFERROR(IF(M214&lt;&gt;"",VLOOKUP(M214,'Estoque FULL '!$A:$D,4,0),0),0)</f>
        <v>0</v>
      </c>
      <c r="T214" s="33">
        <f>IFERROR(VLOOKUP(K214,'Inventário+Enviado+pela+Amazon+'!$C$1:$F$510,4,0),0)</f>
        <v>0</v>
      </c>
      <c r="U214" s="34"/>
      <c r="V214" s="35">
        <f t="shared" si="99"/>
        <v>350</v>
      </c>
      <c r="W214" s="13"/>
      <c r="X214" s="13"/>
      <c r="Y214" s="13"/>
      <c r="Z214" s="13"/>
      <c r="AA214" s="13"/>
      <c r="AB214" s="13"/>
      <c r="AC214" s="13"/>
      <c r="AD214" s="13"/>
      <c r="AE214" s="13">
        <v>1.76</v>
      </c>
      <c r="AF214" s="13">
        <v>0</v>
      </c>
      <c r="AG214" s="14"/>
      <c r="AH214" s="170"/>
      <c r="AI214" s="170"/>
      <c r="AJ214" s="14">
        <f t="shared" si="84"/>
        <v>616</v>
      </c>
      <c r="AK214" s="14">
        <f t="shared" si="85"/>
        <v>0</v>
      </c>
      <c r="AL214" s="14">
        <f t="shared" si="98"/>
        <v>0</v>
      </c>
      <c r="AM214" s="14"/>
      <c r="AN214" s="14"/>
      <c r="AO214" s="43" t="s">
        <v>560</v>
      </c>
      <c r="AP214" s="13"/>
      <c r="AQ214" s="20">
        <v>85444200</v>
      </c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</row>
    <row r="215" spans="1:62" ht="19.5" customHeight="1">
      <c r="A215" s="91" t="s">
        <v>561</v>
      </c>
      <c r="B215" s="91"/>
      <c r="C215" s="91"/>
      <c r="D215" s="91"/>
      <c r="E215" s="38">
        <f t="shared" ref="E215:E255" si="100">F215+I215</f>
        <v>47555</v>
      </c>
      <c r="F215" s="24">
        <v>47555</v>
      </c>
      <c r="G215" s="13"/>
      <c r="H215" s="25"/>
      <c r="I215" s="26">
        <f t="shared" ref="I215:I279" si="101">G215*H215</f>
        <v>0</v>
      </c>
      <c r="J215" s="27"/>
      <c r="K215" s="28" t="s">
        <v>561</v>
      </c>
      <c r="L215" s="29"/>
      <c r="M215" s="30" t="s">
        <v>561</v>
      </c>
      <c r="N215" s="30" t="e">
        <f>IF(K215="","",VLOOKUP(K215,'Inventário+Enviado+pela+Amazon+'!$C$1:$G$536,5,0))</f>
        <v>#N/A</v>
      </c>
      <c r="O215" s="31"/>
      <c r="P215" s="31"/>
      <c r="Q215" s="31"/>
      <c r="R215" s="31"/>
      <c r="S215" s="32">
        <f>IFERROR(IF(M215&lt;&gt;"",VLOOKUP(M215,'Estoque FULL '!$A:$D,4,0),0),0)</f>
        <v>0</v>
      </c>
      <c r="T215" s="33">
        <f>IFERROR(VLOOKUP(K215,'Inventário+Enviado+pela+Amazon+'!$C$1:$F$510,4,0),0)</f>
        <v>0</v>
      </c>
      <c r="U215" s="34"/>
      <c r="V215" s="35">
        <f t="shared" si="99"/>
        <v>47555</v>
      </c>
      <c r="W215" s="13">
        <f>V215*X215</f>
        <v>0</v>
      </c>
      <c r="X215" s="13"/>
      <c r="Y215" s="13"/>
      <c r="Z215" s="13">
        <f>V215*Y215</f>
        <v>0</v>
      </c>
      <c r="AA215" s="13"/>
      <c r="AB215" s="13"/>
      <c r="AC215" s="13" t="str">
        <f t="shared" ref="AC215:AC317" si="102">IF(S215="#N/D","ERRO","")</f>
        <v/>
      </c>
      <c r="AD215" s="13"/>
      <c r="AE215" s="13">
        <v>0.62</v>
      </c>
      <c r="AF215" s="13">
        <v>0.11</v>
      </c>
      <c r="AG215" s="14">
        <v>0.04</v>
      </c>
      <c r="AH215" s="170">
        <f>AI215/4.59554784619832</f>
        <v>7.3006683120551037E-3</v>
      </c>
      <c r="AI215" s="170">
        <f>AG215*0.838764263431829</f>
        <v>3.3550570537273158E-2</v>
      </c>
      <c r="AJ215" s="14">
        <f t="shared" si="84"/>
        <v>29484.1</v>
      </c>
      <c r="AK215" s="14">
        <f t="shared" si="85"/>
        <v>5231.05</v>
      </c>
      <c r="AL215" s="14">
        <f t="shared" si="98"/>
        <v>1902.2</v>
      </c>
      <c r="AM215" s="153">
        <f>V215*AH215</f>
        <v>347.18328157978044</v>
      </c>
      <c r="AN215" s="153">
        <f>V215*AI215</f>
        <v>1595.4973819000249</v>
      </c>
      <c r="AO215" s="154" t="s">
        <v>3142</v>
      </c>
      <c r="AP215" s="155" t="s">
        <v>3146</v>
      </c>
      <c r="AQ215" s="20">
        <v>39269090</v>
      </c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</row>
    <row r="216" spans="1:62" ht="19.5" customHeight="1">
      <c r="A216" s="74" t="s">
        <v>562</v>
      </c>
      <c r="B216" s="13"/>
      <c r="C216" s="13"/>
      <c r="D216" s="74" t="s">
        <v>71</v>
      </c>
      <c r="E216" s="38">
        <f t="shared" si="100"/>
        <v>0</v>
      </c>
      <c r="F216" s="24"/>
      <c r="G216" s="13"/>
      <c r="H216" s="92"/>
      <c r="I216" s="26">
        <f t="shared" si="101"/>
        <v>0</v>
      </c>
      <c r="J216" s="27"/>
      <c r="K216" s="53" t="s">
        <v>563</v>
      </c>
      <c r="L216" s="40">
        <v>7898722570689</v>
      </c>
      <c r="M216" s="41" t="s">
        <v>564</v>
      </c>
      <c r="N216" s="30" t="str">
        <f>IF(K216="","",VLOOKUP(K216,'Inventário+Enviado+pela+Amazon+'!$C$1:$G$536,5,0))</f>
        <v>WQ-L38M-P983-FBA</v>
      </c>
      <c r="O216" s="31" t="str">
        <f>IF(M216="","",VLOOKUP(M216,'Estoque FULL '!$A:$D,3,0))</f>
        <v>MOKP51381</v>
      </c>
      <c r="P216" s="40">
        <v>25</v>
      </c>
      <c r="Q216" s="40"/>
      <c r="R216" s="40"/>
      <c r="S216" s="32">
        <f>IFERROR(IF(M216&lt;&gt;"",VLOOKUP(M216,'Estoque FULL '!$A:$D,4,0),0),0)</f>
        <v>30</v>
      </c>
      <c r="T216" s="33">
        <f>IFERROR(VLOOKUP(K216,'Inventário+Enviado+pela+Amazon+'!$C$1:$F$510,4,0),0)</f>
        <v>0</v>
      </c>
      <c r="U216" s="93"/>
      <c r="V216" s="42">
        <f t="shared" si="99"/>
        <v>30</v>
      </c>
      <c r="W216" s="13"/>
      <c r="X216" s="13"/>
      <c r="Y216" s="13"/>
      <c r="Z216" s="13"/>
      <c r="AA216" s="13"/>
      <c r="AB216" s="13"/>
      <c r="AC216" s="13" t="str">
        <f t="shared" si="102"/>
        <v/>
      </c>
      <c r="AD216" s="13"/>
      <c r="AE216" s="13"/>
      <c r="AF216" s="13"/>
      <c r="AG216" s="14"/>
      <c r="AH216" s="170"/>
      <c r="AI216" s="170"/>
      <c r="AJ216" s="14">
        <f t="shared" si="84"/>
        <v>0</v>
      </c>
      <c r="AK216" s="14">
        <f t="shared" si="85"/>
        <v>0</v>
      </c>
      <c r="AL216" s="14">
        <f t="shared" si="98"/>
        <v>0</v>
      </c>
      <c r="AM216" s="153"/>
      <c r="AN216" s="153"/>
      <c r="AO216" s="154" t="s">
        <v>3142</v>
      </c>
      <c r="AP216" s="155" t="s">
        <v>3146</v>
      </c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</row>
    <row r="217" spans="1:62" ht="19.5" customHeight="1">
      <c r="A217" s="74" t="s">
        <v>565</v>
      </c>
      <c r="B217" s="13"/>
      <c r="C217" s="13"/>
      <c r="D217" s="74" t="s">
        <v>71</v>
      </c>
      <c r="E217" s="38">
        <f t="shared" si="100"/>
        <v>0</v>
      </c>
      <c r="F217" s="24">
        <v>0</v>
      </c>
      <c r="G217" s="13"/>
      <c r="H217" s="92"/>
      <c r="I217" s="26">
        <f t="shared" si="101"/>
        <v>0</v>
      </c>
      <c r="J217" s="27"/>
      <c r="K217" s="74" t="s">
        <v>566</v>
      </c>
      <c r="L217" s="40" t="s">
        <v>567</v>
      </c>
      <c r="M217" s="41" t="s">
        <v>426</v>
      </c>
      <c r="N217" s="30" t="str">
        <f>IF(K217="","",VLOOKUP(K217,'Inventário+Enviado+pela+Amazon+'!$C$1:$G$536,5,0))</f>
        <v>1T-LKWA-MMHL</v>
      </c>
      <c r="O217" s="31" t="e">
        <f>IF(M217="","",VLOOKUP(M217,'Estoque FULL '!$A:$D,3,0))</f>
        <v>#N/A</v>
      </c>
      <c r="P217" s="40">
        <v>50</v>
      </c>
      <c r="Q217" s="40"/>
      <c r="R217" s="40"/>
      <c r="S217" s="32">
        <f>IFERROR(IF(M217&lt;&gt;"",VLOOKUP(M217,'Estoque FULL '!$A:$D,4,0),0),0)</f>
        <v>0</v>
      </c>
      <c r="T217" s="33">
        <f>IFERROR(VLOOKUP(K217,'Inventário+Enviado+pela+Amazon+'!$C$1:$F$510,4,0),0)</f>
        <v>0</v>
      </c>
      <c r="U217" s="93"/>
      <c r="V217" s="42">
        <f t="shared" si="99"/>
        <v>0</v>
      </c>
      <c r="W217" s="13"/>
      <c r="X217" s="13"/>
      <c r="Y217" s="13"/>
      <c r="Z217" s="13"/>
      <c r="AA217" s="13"/>
      <c r="AB217" s="13"/>
      <c r="AC217" s="13" t="str">
        <f t="shared" si="102"/>
        <v/>
      </c>
      <c r="AD217" s="13"/>
      <c r="AE217" s="13"/>
      <c r="AF217" s="13"/>
      <c r="AG217" s="14"/>
      <c r="AH217" s="170"/>
      <c r="AI217" s="170"/>
      <c r="AJ217" s="14">
        <f t="shared" si="84"/>
        <v>0</v>
      </c>
      <c r="AK217" s="14">
        <f t="shared" si="85"/>
        <v>0</v>
      </c>
      <c r="AL217" s="14">
        <f t="shared" si="98"/>
        <v>0</v>
      </c>
      <c r="AM217" s="153"/>
      <c r="AN217" s="153"/>
      <c r="AO217" s="154" t="s">
        <v>3142</v>
      </c>
      <c r="AP217" s="155" t="s">
        <v>3146</v>
      </c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</row>
    <row r="218" spans="1:62" ht="19.5" customHeight="1">
      <c r="A218" s="44" t="s">
        <v>569</v>
      </c>
      <c r="B218" s="44"/>
      <c r="C218" s="44"/>
      <c r="D218" s="44" t="s">
        <v>71</v>
      </c>
      <c r="E218" s="38">
        <f t="shared" si="100"/>
        <v>0</v>
      </c>
      <c r="F218" s="24"/>
      <c r="G218" s="13"/>
      <c r="H218" s="25"/>
      <c r="I218" s="26">
        <f t="shared" si="101"/>
        <v>0</v>
      </c>
      <c r="J218" s="27"/>
      <c r="K218" s="28"/>
      <c r="L218" s="40" t="s">
        <v>570</v>
      </c>
      <c r="M218" s="41" t="s">
        <v>571</v>
      </c>
      <c r="N218" s="30" t="str">
        <f>IF(K218="","",VLOOKUP(K218,'Inventário+Enviado+pela+Amazon+'!$C$1:$G$536,5,0))</f>
        <v/>
      </c>
      <c r="O218" s="31" t="str">
        <f>IF(M218="","",VLOOKUP(M218,'Estoque FULL '!$A:$D,3,0))</f>
        <v>TBDE19115</v>
      </c>
      <c r="P218" s="40">
        <v>10</v>
      </c>
      <c r="Q218" s="40"/>
      <c r="R218" s="40"/>
      <c r="S218" s="32">
        <f>IFERROR(IF(M218&lt;&gt;"",VLOOKUP(M218,'Estoque FULL '!$A:$D,4,0),0),0)</f>
        <v>120</v>
      </c>
      <c r="T218" s="33">
        <f>IFERROR(VLOOKUP(K218,'Inventário+Enviado+pela+Amazon+'!$C$1:$F$510,4,0),0)</f>
        <v>0</v>
      </c>
      <c r="U218" s="34"/>
      <c r="V218" s="42">
        <f t="shared" si="99"/>
        <v>120</v>
      </c>
      <c r="W218" s="13">
        <f t="shared" ref="W218:W219" si="103">V218*X218</f>
        <v>2346</v>
      </c>
      <c r="X218" s="13">
        <v>19.55</v>
      </c>
      <c r="Y218" s="13">
        <v>2.2999999999999998</v>
      </c>
      <c r="Z218" s="13">
        <f t="shared" ref="Z218:Z219" si="104">V218*Y218</f>
        <v>276</v>
      </c>
      <c r="AA218" s="13"/>
      <c r="AB218" s="13"/>
      <c r="AC218" s="13" t="str">
        <f t="shared" si="102"/>
        <v/>
      </c>
      <c r="AD218" s="13"/>
      <c r="AE218" s="13"/>
      <c r="AF218" s="13"/>
      <c r="AG218" s="14"/>
      <c r="AH218" s="170"/>
      <c r="AI218" s="170"/>
      <c r="AJ218" s="14">
        <f t="shared" si="84"/>
        <v>0</v>
      </c>
      <c r="AK218" s="14">
        <f t="shared" si="85"/>
        <v>0</v>
      </c>
      <c r="AL218" s="14">
        <f t="shared" si="98"/>
        <v>0</v>
      </c>
      <c r="AM218" s="153"/>
      <c r="AN218" s="153"/>
      <c r="AO218" s="154" t="s">
        <v>3142</v>
      </c>
      <c r="AP218" s="155" t="s">
        <v>3146</v>
      </c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</row>
    <row r="219" spans="1:62" ht="19.5" customHeight="1">
      <c r="A219" s="22" t="s">
        <v>572</v>
      </c>
      <c r="B219" s="22"/>
      <c r="C219" s="22"/>
      <c r="D219" s="22"/>
      <c r="E219" s="38">
        <f t="shared" si="100"/>
        <v>0</v>
      </c>
      <c r="F219" s="24">
        <v>0</v>
      </c>
      <c r="G219" s="13"/>
      <c r="H219" s="25"/>
      <c r="I219" s="26">
        <f t="shared" si="101"/>
        <v>0</v>
      </c>
      <c r="J219" s="27"/>
      <c r="K219" s="28" t="s">
        <v>573</v>
      </c>
      <c r="L219" s="40">
        <v>7898722570696</v>
      </c>
      <c r="M219" s="41" t="s">
        <v>574</v>
      </c>
      <c r="N219" s="30" t="str">
        <f>IF(K219="","",VLOOKUP(K219,'Inventário+Enviado+pela+Amazon+'!$C$1:$G$536,5,0))</f>
        <v>KU-8J0S-YAM1</v>
      </c>
      <c r="O219" s="31" t="str">
        <f>IF(M219="","",VLOOKUP(M219,'Estoque FULL '!$A:$D,3,0))</f>
        <v>ULDH43140</v>
      </c>
      <c r="P219" s="40">
        <v>25</v>
      </c>
      <c r="Q219" s="40"/>
      <c r="R219" s="40"/>
      <c r="S219" s="32">
        <f>IFERROR(IF(M219&lt;&gt;"",VLOOKUP(M219,'Estoque FULL '!$A:$D,4,0),0),0)</f>
        <v>0</v>
      </c>
      <c r="T219" s="33">
        <f>IFERROR(VLOOKUP(K219,'Inventário+Enviado+pela+Amazon+'!$C$1:$F$510,4,0),0)</f>
        <v>0</v>
      </c>
      <c r="U219" s="34"/>
      <c r="V219" s="42">
        <f t="shared" si="99"/>
        <v>0</v>
      </c>
      <c r="W219" s="13">
        <f t="shared" si="103"/>
        <v>0</v>
      </c>
      <c r="X219" s="13">
        <v>23.96</v>
      </c>
      <c r="Y219" s="13">
        <v>2.835</v>
      </c>
      <c r="Z219" s="13">
        <f t="shared" si="104"/>
        <v>0</v>
      </c>
      <c r="AA219" s="13"/>
      <c r="AB219" s="13"/>
      <c r="AC219" s="13" t="str">
        <f t="shared" si="102"/>
        <v/>
      </c>
      <c r="AD219" s="13"/>
      <c r="AE219" s="13"/>
      <c r="AF219" s="13"/>
      <c r="AG219" s="14"/>
      <c r="AH219" s="170"/>
      <c r="AI219" s="170"/>
      <c r="AJ219" s="14">
        <f t="shared" si="84"/>
        <v>0</v>
      </c>
      <c r="AK219" s="14">
        <f t="shared" si="85"/>
        <v>0</v>
      </c>
      <c r="AL219" s="14">
        <f t="shared" si="98"/>
        <v>0</v>
      </c>
      <c r="AM219" s="14"/>
      <c r="AN219" s="14"/>
      <c r="AO219" s="13"/>
      <c r="AP219" s="13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</row>
    <row r="220" spans="1:62" ht="19.5" customHeight="1">
      <c r="A220" s="44" t="s">
        <v>575</v>
      </c>
      <c r="B220" s="44"/>
      <c r="C220" s="44"/>
      <c r="D220" s="44"/>
      <c r="E220" s="38">
        <f t="shared" si="100"/>
        <v>10</v>
      </c>
      <c r="F220" s="24">
        <v>10</v>
      </c>
      <c r="G220" s="13"/>
      <c r="H220" s="25"/>
      <c r="I220" s="26">
        <f t="shared" si="101"/>
        <v>0</v>
      </c>
      <c r="J220" s="27"/>
      <c r="K220" s="28"/>
      <c r="L220" s="29"/>
      <c r="M220" s="30" t="s">
        <v>576</v>
      </c>
      <c r="N220" s="30" t="str">
        <f>IF(K220="","",VLOOKUP(K220,'Inventário+Enviado+pela+Amazon+'!$C$1:$G$536,5,0))</f>
        <v/>
      </c>
      <c r="O220" s="31" t="e">
        <f>IF(M220="","",VLOOKUP(M220,'Estoque FULL '!$A:$D,3,0))</f>
        <v>#N/A</v>
      </c>
      <c r="P220" s="31"/>
      <c r="Q220" s="31"/>
      <c r="R220" s="31"/>
      <c r="S220" s="32">
        <f>IFERROR(IF(M220&lt;&gt;"",VLOOKUP(M220,'Estoque FULL '!$A:$D,4,0),0),0)</f>
        <v>0</v>
      </c>
      <c r="T220" s="33">
        <f>IFERROR(VLOOKUP(K220,'Inventário+Enviado+pela+Amazon+'!$C$1:$F$510,4,0),0)</f>
        <v>0</v>
      </c>
      <c r="U220" s="34"/>
      <c r="V220" s="35">
        <f t="shared" si="99"/>
        <v>10</v>
      </c>
      <c r="W220" s="13"/>
      <c r="X220" s="13"/>
      <c r="Y220" s="13"/>
      <c r="Z220" s="13"/>
      <c r="AA220" s="13"/>
      <c r="AB220" s="13"/>
      <c r="AC220" s="13" t="str">
        <f t="shared" si="102"/>
        <v/>
      </c>
      <c r="AD220" s="13"/>
      <c r="AE220" s="13">
        <v>5.6468000000000007</v>
      </c>
      <c r="AF220" s="13">
        <v>1.016424</v>
      </c>
      <c r="AG220" s="14"/>
      <c r="AH220" s="170">
        <f>AI220/4.59554784619832</f>
        <v>0</v>
      </c>
      <c r="AI220" s="170"/>
      <c r="AJ220" s="14">
        <f t="shared" si="84"/>
        <v>56.468000000000004</v>
      </c>
      <c r="AK220" s="14">
        <f t="shared" si="85"/>
        <v>10.164239999999999</v>
      </c>
      <c r="AL220" s="14">
        <f t="shared" si="98"/>
        <v>0</v>
      </c>
      <c r="AM220" s="153">
        <f>V220*AH220</f>
        <v>0</v>
      </c>
      <c r="AN220" s="153">
        <f>V220*AI220</f>
        <v>0</v>
      </c>
      <c r="AO220" s="43" t="s">
        <v>84</v>
      </c>
      <c r="AP220" s="13" t="s">
        <v>85</v>
      </c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</row>
    <row r="221" spans="1:62" ht="19.5" customHeight="1">
      <c r="A221" s="44" t="s">
        <v>577</v>
      </c>
      <c r="B221" s="44"/>
      <c r="C221" s="44"/>
      <c r="D221" s="44"/>
      <c r="E221" s="38">
        <f t="shared" si="100"/>
        <v>0</v>
      </c>
      <c r="F221" s="24">
        <v>0</v>
      </c>
      <c r="G221" s="13"/>
      <c r="H221" s="25"/>
      <c r="I221" s="26">
        <f t="shared" si="101"/>
        <v>0</v>
      </c>
      <c r="J221" s="27"/>
      <c r="K221" s="28"/>
      <c r="L221" s="40" t="s">
        <v>578</v>
      </c>
      <c r="M221" s="41" t="s">
        <v>579</v>
      </c>
      <c r="N221" s="30" t="str">
        <f>IF(K221="","",VLOOKUP(K221,'Inventário+Enviado+pela+Amazon+'!$C$1:$G$536,5,0))</f>
        <v/>
      </c>
      <c r="O221" s="31" t="str">
        <f>IF(M221="","",VLOOKUP(M221,'Estoque FULL '!$A:$D,3,0))</f>
        <v>OWAI28368</v>
      </c>
      <c r="P221" s="40">
        <v>5</v>
      </c>
      <c r="Q221" s="40"/>
      <c r="R221" s="40"/>
      <c r="S221" s="32">
        <f>IFERROR(IF(M221&lt;&gt;"",VLOOKUP(M221,'Estoque FULL '!$A:$D,4,0),0),0)</f>
        <v>0</v>
      </c>
      <c r="T221" s="33">
        <f>IFERROR(VLOOKUP(K221,'Inventário+Enviado+pela+Amazon+'!$C$1:$F$510,4,0),0)</f>
        <v>0</v>
      </c>
      <c r="U221" s="34"/>
      <c r="V221" s="42">
        <f t="shared" si="99"/>
        <v>0</v>
      </c>
      <c r="W221" s="13"/>
      <c r="X221" s="13"/>
      <c r="Y221" s="13"/>
      <c r="Z221" s="13"/>
      <c r="AA221" s="13"/>
      <c r="AB221" s="13"/>
      <c r="AC221" s="13" t="str">
        <f t="shared" si="102"/>
        <v/>
      </c>
      <c r="AD221" s="13"/>
      <c r="AE221" s="13"/>
      <c r="AF221" s="13"/>
      <c r="AG221" s="14"/>
      <c r="AH221" s="170"/>
      <c r="AI221" s="170"/>
      <c r="AJ221" s="14">
        <f t="shared" si="84"/>
        <v>0</v>
      </c>
      <c r="AK221" s="14">
        <f t="shared" si="85"/>
        <v>0</v>
      </c>
      <c r="AL221" s="14">
        <f t="shared" si="98"/>
        <v>0</v>
      </c>
      <c r="AM221" s="14"/>
      <c r="AN221" s="14"/>
      <c r="AO221" s="13"/>
      <c r="AP221" s="13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</row>
    <row r="222" spans="1:62" ht="19.5" customHeight="1">
      <c r="A222" s="44" t="s">
        <v>580</v>
      </c>
      <c r="B222" s="44"/>
      <c r="C222" s="44"/>
      <c r="D222" s="44"/>
      <c r="E222" s="38">
        <f t="shared" si="100"/>
        <v>0</v>
      </c>
      <c r="F222" s="24">
        <v>0</v>
      </c>
      <c r="G222" s="13"/>
      <c r="H222" s="25"/>
      <c r="I222" s="26">
        <f t="shared" si="101"/>
        <v>0</v>
      </c>
      <c r="J222" s="27"/>
      <c r="K222" s="28"/>
      <c r="L222" s="29"/>
      <c r="M222" s="30"/>
      <c r="N222" s="30" t="str">
        <f>IF(K222="","",VLOOKUP(K222,'Inventário+Enviado+pela+Amazon+'!$C$1:$G$536,5,0))</f>
        <v/>
      </c>
      <c r="O222" s="31" t="str">
        <f>IF(M222="","",VLOOKUP(M222,'Estoque FULL '!$A:$D,3,0))</f>
        <v/>
      </c>
      <c r="P222" s="31"/>
      <c r="Q222" s="31"/>
      <c r="R222" s="31"/>
      <c r="S222" s="32">
        <f>IFERROR(IF(M222&lt;&gt;"",VLOOKUP(M222,'Estoque FULL '!$A:$D,4,0),0),0)</f>
        <v>0</v>
      </c>
      <c r="T222" s="33">
        <f>IFERROR(VLOOKUP(K222,'Inventário+Enviado+pela+Amazon+'!$C$1:$F$510,4,0),0)</f>
        <v>0</v>
      </c>
      <c r="U222" s="34"/>
      <c r="V222" s="35">
        <f t="shared" si="99"/>
        <v>0</v>
      </c>
      <c r="W222" s="13">
        <f t="shared" ref="W222:W227" si="105">V222*X222</f>
        <v>0</v>
      </c>
      <c r="X222" s="13">
        <v>23.96</v>
      </c>
      <c r="Y222" s="13">
        <v>2.835</v>
      </c>
      <c r="Z222" s="13">
        <f t="shared" ref="Z222:Z227" si="106">V222*Y222</f>
        <v>0</v>
      </c>
      <c r="AA222" s="13"/>
      <c r="AB222" s="13"/>
      <c r="AC222" s="13" t="str">
        <f t="shared" si="102"/>
        <v/>
      </c>
      <c r="AD222" s="13"/>
      <c r="AE222" s="13"/>
      <c r="AF222" s="13"/>
      <c r="AG222" s="14"/>
      <c r="AH222" s="170"/>
      <c r="AI222" s="170"/>
      <c r="AJ222" s="14">
        <f t="shared" si="84"/>
        <v>0</v>
      </c>
      <c r="AK222" s="14">
        <f t="shared" si="85"/>
        <v>0</v>
      </c>
      <c r="AL222" s="14">
        <f t="shared" si="98"/>
        <v>0</v>
      </c>
      <c r="AM222" s="14"/>
      <c r="AN222" s="14"/>
      <c r="AO222" s="13"/>
      <c r="AP222" s="13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</row>
    <row r="223" spans="1:62" ht="19.5" customHeight="1">
      <c r="A223" s="44" t="s">
        <v>581</v>
      </c>
      <c r="B223" s="44"/>
      <c r="C223" s="44"/>
      <c r="D223" s="44"/>
      <c r="E223" s="38">
        <f t="shared" si="100"/>
        <v>0</v>
      </c>
      <c r="F223" s="24">
        <v>0</v>
      </c>
      <c r="G223" s="13"/>
      <c r="H223" s="25"/>
      <c r="I223" s="26">
        <f t="shared" si="101"/>
        <v>0</v>
      </c>
      <c r="J223" s="27"/>
      <c r="K223" s="28" t="s">
        <v>582</v>
      </c>
      <c r="L223" s="40">
        <v>7908552002189</v>
      </c>
      <c r="M223" s="41" t="s">
        <v>583</v>
      </c>
      <c r="N223" s="30" t="str">
        <f>IF(K223="","",VLOOKUP(K223,'Inventário+Enviado+pela+Amazon+'!$C$1:$G$536,5,0))</f>
        <v>9Q-08I7-I37G</v>
      </c>
      <c r="O223" s="31" t="str">
        <f>IF(M223="","",VLOOKUP(M223,'Estoque FULL '!$A:$D,3,0))</f>
        <v>DBIQ43138</v>
      </c>
      <c r="P223" s="40"/>
      <c r="Q223" s="40"/>
      <c r="R223" s="40"/>
      <c r="S223" s="32">
        <f>IFERROR(IF(M223&lt;&gt;"",VLOOKUP(M223,'Estoque FULL '!$A:$D,4,0),0),0)</f>
        <v>0</v>
      </c>
      <c r="T223" s="33">
        <f>IFERROR(VLOOKUP(K223,'Inventário+Enviado+pela+Amazon+'!$C$1:$F$510,4,0),0)</f>
        <v>41</v>
      </c>
      <c r="U223" s="34"/>
      <c r="V223" s="42">
        <f t="shared" si="99"/>
        <v>41</v>
      </c>
      <c r="W223" s="13">
        <f t="shared" si="105"/>
        <v>982.36</v>
      </c>
      <c r="X223" s="13">
        <v>23.96</v>
      </c>
      <c r="Y223" s="13">
        <v>2.835</v>
      </c>
      <c r="Z223" s="13">
        <f t="shared" si="106"/>
        <v>116.235</v>
      </c>
      <c r="AA223" s="13"/>
      <c r="AB223" s="13"/>
      <c r="AC223" s="13" t="str">
        <f t="shared" si="102"/>
        <v/>
      </c>
      <c r="AD223" s="13"/>
      <c r="AE223" s="13"/>
      <c r="AF223" s="13"/>
      <c r="AG223" s="14"/>
      <c r="AH223" s="170"/>
      <c r="AI223" s="170"/>
      <c r="AJ223" s="14">
        <f t="shared" si="84"/>
        <v>0</v>
      </c>
      <c r="AK223" s="14">
        <f t="shared" si="85"/>
        <v>0</v>
      </c>
      <c r="AL223" s="14">
        <f t="shared" si="98"/>
        <v>0</v>
      </c>
      <c r="AM223" s="14"/>
      <c r="AN223" s="14"/>
      <c r="AO223" s="13"/>
      <c r="AP223" s="13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</row>
    <row r="224" spans="1:62" ht="19.5" customHeight="1">
      <c r="A224" s="44" t="s">
        <v>584</v>
      </c>
      <c r="B224" s="44"/>
      <c r="C224" s="44"/>
      <c r="D224" s="44"/>
      <c r="E224" s="38">
        <f t="shared" si="100"/>
        <v>268</v>
      </c>
      <c r="F224" s="39">
        <v>268</v>
      </c>
      <c r="G224" s="13"/>
      <c r="H224" s="25"/>
      <c r="I224" s="26">
        <f t="shared" si="101"/>
        <v>0</v>
      </c>
      <c r="J224" s="27"/>
      <c r="K224" s="28"/>
      <c r="L224" s="40">
        <v>7908552006521</v>
      </c>
      <c r="M224" s="41"/>
      <c r="N224" s="30" t="str">
        <f>IF(K224="","",VLOOKUP(K224,'Inventário+Enviado+pela+Amazon+'!$C$1:$G$536,5,0))</f>
        <v/>
      </c>
      <c r="O224" s="31" t="str">
        <f>IF(M224="","",VLOOKUP(M224,'Estoque FULL '!$A:$D,3,0))</f>
        <v/>
      </c>
      <c r="P224" s="40"/>
      <c r="Q224" s="40"/>
      <c r="R224" s="40"/>
      <c r="S224" s="32">
        <f>IFERROR(IF(M224&lt;&gt;"",VLOOKUP(M224,'Estoque FULL '!$A:$D,4,0),0),0)</f>
        <v>0</v>
      </c>
      <c r="T224" s="33">
        <f>IFERROR(VLOOKUP(K224,'Inventário+Enviado+pela+Amazon+'!$C$1:$F$510,4,0),0)</f>
        <v>0</v>
      </c>
      <c r="U224" s="34"/>
      <c r="V224" s="35">
        <f t="shared" si="99"/>
        <v>268</v>
      </c>
      <c r="W224" s="13">
        <f t="shared" si="105"/>
        <v>6421.2800000000007</v>
      </c>
      <c r="X224" s="13">
        <v>23.96</v>
      </c>
      <c r="Y224" s="13">
        <v>2.835</v>
      </c>
      <c r="Z224" s="13">
        <f t="shared" si="106"/>
        <v>759.78</v>
      </c>
      <c r="AA224" s="13"/>
      <c r="AB224" s="13"/>
      <c r="AC224" s="13" t="str">
        <f t="shared" si="102"/>
        <v/>
      </c>
      <c r="AD224" s="13"/>
      <c r="AE224" s="13"/>
      <c r="AF224" s="13"/>
      <c r="AG224" s="14"/>
      <c r="AH224" s="170"/>
      <c r="AI224" s="170"/>
      <c r="AJ224" s="14">
        <f t="shared" si="84"/>
        <v>0</v>
      </c>
      <c r="AK224" s="14">
        <f t="shared" si="85"/>
        <v>0</v>
      </c>
      <c r="AL224" s="14">
        <f t="shared" si="98"/>
        <v>0</v>
      </c>
      <c r="AM224" s="14"/>
      <c r="AN224" s="14"/>
      <c r="AO224" s="13"/>
      <c r="AP224" s="13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</row>
    <row r="225" spans="1:62" ht="19.5" customHeight="1">
      <c r="A225" s="22" t="s">
        <v>585</v>
      </c>
      <c r="B225" s="22"/>
      <c r="C225" s="22"/>
      <c r="D225" s="22"/>
      <c r="E225" s="38">
        <f t="shared" si="100"/>
        <v>50</v>
      </c>
      <c r="F225" s="24">
        <v>0</v>
      </c>
      <c r="G225" s="13">
        <v>1</v>
      </c>
      <c r="H225" s="25">
        <v>50</v>
      </c>
      <c r="I225" s="26">
        <f t="shared" si="101"/>
        <v>50</v>
      </c>
      <c r="J225" s="27"/>
      <c r="K225" s="28"/>
      <c r="L225" s="40">
        <v>7908552006484</v>
      </c>
      <c r="M225" s="41"/>
      <c r="N225" s="30" t="str">
        <f>IF(K225="","",VLOOKUP(K225,'Inventário+Enviado+pela+Amazon+'!$C$1:$G$536,5,0))</f>
        <v/>
      </c>
      <c r="O225" s="31" t="str">
        <f>IF(M225="","",VLOOKUP(M225,'Estoque FULL '!$A:$D,3,0))</f>
        <v/>
      </c>
      <c r="P225" s="40"/>
      <c r="Q225" s="40"/>
      <c r="R225" s="40"/>
      <c r="S225" s="32">
        <f>IFERROR(IF(M225&lt;&gt;"",VLOOKUP(M225,'Estoque FULL '!$A:$D,4,0),0),0)</f>
        <v>0</v>
      </c>
      <c r="T225" s="33">
        <f>IFERROR(VLOOKUP(K225,'Inventário+Enviado+pela+Amazon+'!$C$1:$F$510,4,0),0)</f>
        <v>0</v>
      </c>
      <c r="U225" s="34"/>
      <c r="V225" s="35">
        <f t="shared" si="99"/>
        <v>50</v>
      </c>
      <c r="W225" s="13">
        <f t="shared" si="105"/>
        <v>1434.5</v>
      </c>
      <c r="X225" s="13">
        <v>28.69</v>
      </c>
      <c r="Y225" s="13">
        <v>3.448</v>
      </c>
      <c r="Z225" s="13">
        <f t="shared" si="106"/>
        <v>172.4</v>
      </c>
      <c r="AA225" s="13"/>
      <c r="AB225" s="13"/>
      <c r="AC225" s="13" t="str">
        <f t="shared" si="102"/>
        <v/>
      </c>
      <c r="AD225" s="13"/>
      <c r="AE225" s="13"/>
      <c r="AF225" s="13"/>
      <c r="AG225" s="14"/>
      <c r="AH225" s="170"/>
      <c r="AI225" s="170"/>
      <c r="AJ225" s="14">
        <f t="shared" si="84"/>
        <v>0</v>
      </c>
      <c r="AK225" s="14">
        <f t="shared" si="85"/>
        <v>0</v>
      </c>
      <c r="AL225" s="14">
        <f t="shared" si="98"/>
        <v>0</v>
      </c>
      <c r="AM225" s="14"/>
      <c r="AN225" s="14"/>
      <c r="AO225" s="13"/>
      <c r="AP225" s="13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</row>
    <row r="226" spans="1:62" ht="19.5" customHeight="1">
      <c r="A226" s="44" t="s">
        <v>586</v>
      </c>
      <c r="B226" s="44"/>
      <c r="C226" s="44"/>
      <c r="D226" s="44"/>
      <c r="E226" s="38">
        <f t="shared" si="100"/>
        <v>320</v>
      </c>
      <c r="F226" s="24">
        <v>0</v>
      </c>
      <c r="G226" s="13">
        <v>4</v>
      </c>
      <c r="H226" s="25">
        <v>80</v>
      </c>
      <c r="I226" s="26">
        <f t="shared" si="101"/>
        <v>320</v>
      </c>
      <c r="J226" s="27"/>
      <c r="K226" s="28"/>
      <c r="L226" s="29"/>
      <c r="M226" s="30"/>
      <c r="N226" s="30" t="str">
        <f>IF(K226="","",VLOOKUP(K226,'Inventário+Enviado+pela+Amazon+'!$C$1:$G$536,5,0))</f>
        <v/>
      </c>
      <c r="O226" s="31" t="s">
        <v>587</v>
      </c>
      <c r="P226" s="31"/>
      <c r="Q226" s="31"/>
      <c r="R226" s="31"/>
      <c r="S226" s="32">
        <f>IFERROR(IF(M226&lt;&gt;"",VLOOKUP(M226,'Estoque FULL '!$A:$D,4,0),0),0)</f>
        <v>0</v>
      </c>
      <c r="T226" s="33">
        <f>IFERROR(VLOOKUP(K226,'Inventário+Enviado+pela+Amazon+'!$C$1:$F$510,4,0),0)</f>
        <v>0</v>
      </c>
      <c r="U226" s="34"/>
      <c r="V226" s="35">
        <f t="shared" si="99"/>
        <v>320</v>
      </c>
      <c r="W226" s="13">
        <f t="shared" si="105"/>
        <v>9180.8000000000011</v>
      </c>
      <c r="X226" s="13">
        <v>28.69</v>
      </c>
      <c r="Y226" s="13">
        <v>3.448</v>
      </c>
      <c r="Z226" s="13">
        <f t="shared" si="106"/>
        <v>1103.3599999999999</v>
      </c>
      <c r="AA226" s="13"/>
      <c r="AB226" s="13"/>
      <c r="AC226" s="13" t="str">
        <f t="shared" si="102"/>
        <v/>
      </c>
      <c r="AD226" s="13"/>
      <c r="AE226" s="13"/>
      <c r="AF226" s="13"/>
      <c r="AG226" s="14"/>
      <c r="AH226" s="170"/>
      <c r="AI226" s="170"/>
      <c r="AJ226" s="14">
        <f t="shared" si="84"/>
        <v>0</v>
      </c>
      <c r="AK226" s="14">
        <f t="shared" si="85"/>
        <v>0</v>
      </c>
      <c r="AL226" s="14">
        <f t="shared" si="98"/>
        <v>0</v>
      </c>
      <c r="AM226" s="14"/>
      <c r="AN226" s="14"/>
      <c r="AO226" s="13"/>
      <c r="AP226" s="13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</row>
    <row r="227" spans="1:62" ht="19.5" customHeight="1">
      <c r="A227" s="44" t="s">
        <v>588</v>
      </c>
      <c r="B227" s="44"/>
      <c r="C227" s="44"/>
      <c r="D227" s="44"/>
      <c r="E227" s="38">
        <f t="shared" si="100"/>
        <v>0</v>
      </c>
      <c r="F227" s="24">
        <v>0</v>
      </c>
      <c r="G227" s="13"/>
      <c r="H227" s="25"/>
      <c r="I227" s="26">
        <f t="shared" si="101"/>
        <v>0</v>
      </c>
      <c r="J227" s="27"/>
      <c r="K227" s="28" t="s">
        <v>589</v>
      </c>
      <c r="L227" s="29"/>
      <c r="M227" s="30"/>
      <c r="N227" s="30" t="str">
        <f>IF(K227="","",VLOOKUP(K227,'Inventário+Enviado+pela+Amazon+'!$C$1:$G$536,5,0))</f>
        <v>C7-2MVJ-3F40</v>
      </c>
      <c r="O227" s="31" t="str">
        <f>IF(M227="","",VLOOKUP(M227,'Estoque FULL '!$A:$D,3,0))</f>
        <v/>
      </c>
      <c r="P227" s="31"/>
      <c r="Q227" s="31"/>
      <c r="R227" s="31"/>
      <c r="S227" s="32">
        <f>IFERROR(IF(M227&lt;&gt;"",VLOOKUP(M227,'Estoque FULL '!$A:$D,4,0),0),0)</f>
        <v>0</v>
      </c>
      <c r="T227" s="33">
        <f>IFERROR(VLOOKUP(K227,'Inventário+Enviado+pela+Amazon+'!$C$1:$F$510,4,0),0)</f>
        <v>0</v>
      </c>
      <c r="U227" s="34"/>
      <c r="V227" s="35">
        <f t="shared" si="99"/>
        <v>0</v>
      </c>
      <c r="W227" s="13">
        <f t="shared" si="105"/>
        <v>0</v>
      </c>
      <c r="X227" s="13">
        <v>28.69</v>
      </c>
      <c r="Y227" s="13">
        <v>3.448</v>
      </c>
      <c r="Z227" s="13">
        <f t="shared" si="106"/>
        <v>0</v>
      </c>
      <c r="AA227" s="13"/>
      <c r="AB227" s="13"/>
      <c r="AC227" s="13" t="str">
        <f t="shared" si="102"/>
        <v/>
      </c>
      <c r="AD227" s="13"/>
      <c r="AE227" s="13"/>
      <c r="AF227" s="13"/>
      <c r="AG227" s="14"/>
      <c r="AH227" s="170"/>
      <c r="AI227" s="170"/>
      <c r="AJ227" s="14">
        <f t="shared" si="84"/>
        <v>0</v>
      </c>
      <c r="AK227" s="14">
        <f t="shared" si="85"/>
        <v>0</v>
      </c>
      <c r="AL227" s="14">
        <f t="shared" si="98"/>
        <v>0</v>
      </c>
      <c r="AM227" s="14"/>
      <c r="AN227" s="14"/>
      <c r="AO227" s="13"/>
      <c r="AP227" s="13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</row>
    <row r="228" spans="1:62" ht="19.5" customHeight="1">
      <c r="A228" s="44" t="s">
        <v>590</v>
      </c>
      <c r="B228" s="44"/>
      <c r="C228" s="44"/>
      <c r="D228" s="44"/>
      <c r="E228" s="38">
        <f t="shared" si="100"/>
        <v>0</v>
      </c>
      <c r="F228" s="24">
        <v>0</v>
      </c>
      <c r="G228" s="13"/>
      <c r="H228" s="25"/>
      <c r="I228" s="26">
        <f t="shared" si="101"/>
        <v>0</v>
      </c>
      <c r="J228" s="27"/>
      <c r="K228" s="28" t="s">
        <v>160</v>
      </c>
      <c r="L228" s="40"/>
      <c r="M228" s="41"/>
      <c r="N228" s="30" t="str">
        <f>IF(K228="","",VLOOKUP(K228,'Inventário+Enviado+pela+Amazon+'!$C$1:$G$536,5,0))</f>
        <v>CP-P10STTRS-2U-50C</v>
      </c>
      <c r="O228" s="31" t="str">
        <f>IF(M228="","",VLOOKUP(M228,'Estoque FULL '!$A:$D,3,0))</f>
        <v/>
      </c>
      <c r="P228" s="40"/>
      <c r="Q228" s="40"/>
      <c r="R228" s="40"/>
      <c r="S228" s="32">
        <f>IFERROR(IF(M228&lt;&gt;"",VLOOKUP(M228,'Estoque FULL '!$A:$D,4,0),0),0)</f>
        <v>0</v>
      </c>
      <c r="T228" s="33">
        <f>IFERROR(VLOOKUP(K228,'Inventário+Enviado+pela+Amazon+'!$C$1:$F$510,4,0),0)</f>
        <v>49</v>
      </c>
      <c r="U228" s="34"/>
      <c r="V228" s="35"/>
      <c r="W228" s="13"/>
      <c r="X228" s="13"/>
      <c r="Y228" s="13"/>
      <c r="Z228" s="13"/>
      <c r="AA228" s="13"/>
      <c r="AB228" s="13"/>
      <c r="AC228" s="13" t="str">
        <f t="shared" si="102"/>
        <v/>
      </c>
      <c r="AD228" s="13"/>
      <c r="AE228" s="13"/>
      <c r="AF228" s="13"/>
      <c r="AG228" s="14"/>
      <c r="AH228" s="170"/>
      <c r="AI228" s="170"/>
      <c r="AJ228" s="14">
        <f t="shared" si="84"/>
        <v>0</v>
      </c>
      <c r="AK228" s="14">
        <f t="shared" si="85"/>
        <v>0</v>
      </c>
      <c r="AL228" s="14">
        <f t="shared" si="98"/>
        <v>0</v>
      </c>
      <c r="AM228" s="14"/>
      <c r="AN228" s="14"/>
      <c r="AO228" s="13"/>
      <c r="AP228" s="13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</row>
    <row r="229" spans="1:62" ht="19.5" customHeight="1">
      <c r="A229" s="44" t="s">
        <v>591</v>
      </c>
      <c r="B229" s="44"/>
      <c r="C229" s="44"/>
      <c r="D229" s="44"/>
      <c r="E229" s="38">
        <f t="shared" si="100"/>
        <v>-20</v>
      </c>
      <c r="F229" s="24">
        <v>-20</v>
      </c>
      <c r="G229" s="13"/>
      <c r="H229" s="25"/>
      <c r="I229" s="26">
        <f t="shared" si="101"/>
        <v>0</v>
      </c>
      <c r="J229" s="27"/>
      <c r="K229" s="28" t="s">
        <v>592</v>
      </c>
      <c r="L229" s="40">
        <v>7898969395007</v>
      </c>
      <c r="M229" s="41" t="s">
        <v>593</v>
      </c>
      <c r="N229" s="30" t="str">
        <f>IF(K229="","",VLOOKUP(K229,'Inventário+Enviado+pela+Amazon+'!$C$1:$G$536,5,0))</f>
        <v>D4-V8GE-CUKN-FBA</v>
      </c>
      <c r="O229" s="31" t="str">
        <f>IF(M229="","",VLOOKUP(M229,'Estoque FULL '!$A:$D,3,0))</f>
        <v>UKGW56289</v>
      </c>
      <c r="P229" s="40"/>
      <c r="Q229" s="40">
        <f>V230*P230</f>
        <v>0</v>
      </c>
      <c r="R229" s="40"/>
      <c r="S229" s="32">
        <f>IFERROR(IF(M229&lt;&gt;"",VLOOKUP(M229,'Estoque FULL '!$A:$D,4,0),0),0)</f>
        <v>16</v>
      </c>
      <c r="T229" s="33">
        <f>IFERROR(VLOOKUP(K229,'Inventário+Enviado+pela+Amazon+'!$C$1:$F$510,4,0),0)</f>
        <v>0</v>
      </c>
      <c r="U229" s="34"/>
      <c r="V229" s="42">
        <f>I229+F229+S229+T229+U229</f>
        <v>-4</v>
      </c>
      <c r="W229" s="13"/>
      <c r="X229" s="13"/>
      <c r="Y229" s="13"/>
      <c r="Z229" s="13"/>
      <c r="AA229" s="13"/>
      <c r="AB229" s="13"/>
      <c r="AC229" s="13" t="str">
        <f t="shared" si="102"/>
        <v/>
      </c>
      <c r="AD229" s="13"/>
      <c r="AE229" s="13"/>
      <c r="AF229" s="13"/>
      <c r="AG229" s="14"/>
      <c r="AH229" s="170"/>
      <c r="AI229" s="170"/>
      <c r="AJ229" s="14">
        <f t="shared" si="84"/>
        <v>0</v>
      </c>
      <c r="AK229" s="14">
        <f t="shared" si="85"/>
        <v>0</v>
      </c>
      <c r="AL229" s="14">
        <f t="shared" si="98"/>
        <v>0</v>
      </c>
      <c r="AM229" s="14"/>
      <c r="AN229" s="14"/>
      <c r="AO229" s="13"/>
      <c r="AP229" s="13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</row>
    <row r="230" spans="1:62" ht="19.5" customHeight="1">
      <c r="A230" s="44" t="s">
        <v>594</v>
      </c>
      <c r="B230" s="44"/>
      <c r="C230" s="44" t="s">
        <v>42</v>
      </c>
      <c r="D230" s="44"/>
      <c r="E230" s="38">
        <f t="shared" si="100"/>
        <v>0</v>
      </c>
      <c r="F230" s="24">
        <v>0</v>
      </c>
      <c r="G230" s="13"/>
      <c r="H230" s="25"/>
      <c r="I230" s="26">
        <f t="shared" si="101"/>
        <v>0</v>
      </c>
      <c r="J230" s="27"/>
      <c r="K230" s="28" t="s">
        <v>595</v>
      </c>
      <c r="L230" s="40"/>
      <c r="M230" s="41"/>
      <c r="N230" s="30" t="str">
        <f>IF(K230="","",VLOOKUP(K230,'Inventário+Enviado+pela+Amazon+'!$C$1:$G$536,5,0))</f>
        <v>41-0ZB1-ECAK-FBA</v>
      </c>
      <c r="O230" s="31" t="str">
        <f>IF(M230="","",VLOOKUP(M230,'Estoque FULL '!$A:$D,3,0))</f>
        <v/>
      </c>
      <c r="P230" s="40">
        <v>6</v>
      </c>
      <c r="Q230" s="40"/>
      <c r="R230" s="40"/>
      <c r="S230" s="32">
        <f>IFERROR(IF(M230&lt;&gt;"",VLOOKUP(M230,'Estoque FULL '!$A:$D,4,0),0),0)</f>
        <v>0</v>
      </c>
      <c r="T230" s="33">
        <f>IFERROR(VLOOKUP(K230,'Inventário+Enviado+pela+Amazon+'!$C$1:$F$510,4,0),0)</f>
        <v>0</v>
      </c>
      <c r="U230" s="34"/>
      <c r="V230" s="35"/>
      <c r="W230" s="13"/>
      <c r="X230" s="13"/>
      <c r="Y230" s="13"/>
      <c r="Z230" s="13"/>
      <c r="AA230" s="13"/>
      <c r="AB230" s="13"/>
      <c r="AC230" s="13" t="str">
        <f t="shared" si="102"/>
        <v/>
      </c>
      <c r="AD230" s="13"/>
      <c r="AE230" s="13"/>
      <c r="AF230" s="13"/>
      <c r="AG230" s="14"/>
      <c r="AH230" s="170"/>
      <c r="AI230" s="170"/>
      <c r="AJ230" s="14">
        <f t="shared" si="84"/>
        <v>0</v>
      </c>
      <c r="AK230" s="14">
        <f t="shared" si="85"/>
        <v>0</v>
      </c>
      <c r="AL230" s="14">
        <f t="shared" si="98"/>
        <v>0</v>
      </c>
      <c r="AM230" s="14"/>
      <c r="AN230" s="14"/>
      <c r="AO230" s="13"/>
      <c r="AP230" s="13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</row>
    <row r="231" spans="1:62" ht="19.5" customHeight="1">
      <c r="A231" s="44" t="s">
        <v>596</v>
      </c>
      <c r="B231" s="44"/>
      <c r="C231" s="44" t="s">
        <v>42</v>
      </c>
      <c r="D231" s="44"/>
      <c r="E231" s="38">
        <f t="shared" si="100"/>
        <v>0</v>
      </c>
      <c r="F231" s="24">
        <v>0</v>
      </c>
      <c r="G231" s="13"/>
      <c r="H231" s="25"/>
      <c r="I231" s="26">
        <f t="shared" si="101"/>
        <v>0</v>
      </c>
      <c r="J231" s="27"/>
      <c r="K231" s="28" t="s">
        <v>597</v>
      </c>
      <c r="L231" s="40"/>
      <c r="M231" s="41"/>
      <c r="N231" s="30" t="str">
        <f>IF(K231="","",VLOOKUP(K231,'Inventário+Enviado+pela+Amazon+'!$C$1:$G$536,5,0))</f>
        <v>N0-EHVI-V3J9</v>
      </c>
      <c r="O231" s="31" t="str">
        <f>IF(M231="","",VLOOKUP(M231,'Estoque FULL '!$A:$D,3,0))</f>
        <v/>
      </c>
      <c r="P231" s="40">
        <v>1</v>
      </c>
      <c r="Q231" s="40"/>
      <c r="R231" s="40"/>
      <c r="S231" s="32">
        <f>IFERROR(IF(M231&lt;&gt;"",VLOOKUP(M231,'Estoque FULL '!$A:$D,4,0),0),0)</f>
        <v>0</v>
      </c>
      <c r="T231" s="33">
        <f>IFERROR(VLOOKUP(K231,'Inventário+Enviado+pela+Amazon+'!$C$1:$F$510,4,0),0)</f>
        <v>5</v>
      </c>
      <c r="U231" s="34"/>
      <c r="V231" s="35">
        <f t="shared" ref="V231:V252" si="107">I231+F231+S231+T231+U231</f>
        <v>5</v>
      </c>
      <c r="W231" s="13"/>
      <c r="X231" s="13"/>
      <c r="Y231" s="13"/>
      <c r="Z231" s="13"/>
      <c r="AA231" s="13"/>
      <c r="AB231" s="13"/>
      <c r="AC231" s="13" t="str">
        <f t="shared" si="102"/>
        <v/>
      </c>
      <c r="AD231" s="13"/>
      <c r="AE231" s="13"/>
      <c r="AF231" s="13"/>
      <c r="AG231" s="14"/>
      <c r="AH231" s="170"/>
      <c r="AI231" s="170"/>
      <c r="AJ231" s="14">
        <f t="shared" si="84"/>
        <v>0</v>
      </c>
      <c r="AK231" s="14">
        <f t="shared" si="85"/>
        <v>0</v>
      </c>
      <c r="AL231" s="14">
        <f t="shared" si="98"/>
        <v>0</v>
      </c>
      <c r="AM231" s="14"/>
      <c r="AN231" s="14"/>
      <c r="AO231" s="13"/>
      <c r="AP231" s="13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</row>
    <row r="232" spans="1:62" ht="19.5" customHeight="1">
      <c r="A232" s="44" t="s">
        <v>598</v>
      </c>
      <c r="B232" s="44"/>
      <c r="C232" s="44"/>
      <c r="D232" s="44"/>
      <c r="E232" s="38">
        <f t="shared" si="100"/>
        <v>70</v>
      </c>
      <c r="F232" s="39">
        <v>70</v>
      </c>
      <c r="G232" s="13"/>
      <c r="H232" s="25"/>
      <c r="I232" s="26">
        <f t="shared" si="101"/>
        <v>0</v>
      </c>
      <c r="J232" s="27"/>
      <c r="K232" s="28"/>
      <c r="L232" s="40">
        <v>7898722575387</v>
      </c>
      <c r="M232" s="41" t="s">
        <v>599</v>
      </c>
      <c r="N232" s="30" t="str">
        <f>IF(K232="","",VLOOKUP(K232,'Inventário+Enviado+pela+Amazon+'!$C$1:$G$536,5,0))</f>
        <v/>
      </c>
      <c r="O232" s="31" t="str">
        <f>IF(M232="","",VLOOKUP(M232,'Estoque FULL '!$A:$D,3,0))</f>
        <v>LGSE82444</v>
      </c>
      <c r="P232" s="40"/>
      <c r="Q232" s="40"/>
      <c r="R232" s="40"/>
      <c r="S232" s="32">
        <f>IFERROR(IF(M232&lt;&gt;"",VLOOKUP(M232,'Estoque FULL '!$A:$D,4,0),0),0)</f>
        <v>0</v>
      </c>
      <c r="T232" s="33">
        <f>IFERROR(VLOOKUP(K232,'Inventário+Enviado+pela+Amazon+'!$C$1:$F$510,4,0),0)</f>
        <v>0</v>
      </c>
      <c r="U232" s="34"/>
      <c r="V232" s="42">
        <f t="shared" si="107"/>
        <v>70</v>
      </c>
      <c r="W232" s="13"/>
      <c r="X232" s="13"/>
      <c r="Y232" s="13"/>
      <c r="Z232" s="13"/>
      <c r="AA232" s="13"/>
      <c r="AB232" s="13"/>
      <c r="AC232" s="13" t="str">
        <f t="shared" si="102"/>
        <v/>
      </c>
      <c r="AD232" s="13"/>
      <c r="AE232" s="156">
        <v>222.92399999999998</v>
      </c>
      <c r="AF232" s="156">
        <v>40.169600000000003</v>
      </c>
      <c r="AG232" s="156">
        <v>0</v>
      </c>
      <c r="AH232" s="172">
        <v>3.0041333333333302</v>
      </c>
      <c r="AI232" s="172">
        <v>13.804933333333301</v>
      </c>
      <c r="AJ232" s="14">
        <f t="shared" si="84"/>
        <v>15604.679999999998</v>
      </c>
      <c r="AK232" s="14">
        <f t="shared" si="85"/>
        <v>2811.8720000000003</v>
      </c>
      <c r="AL232" s="14">
        <f t="shared" si="98"/>
        <v>0</v>
      </c>
      <c r="AM232" s="153">
        <f>V232*AH232</f>
        <v>210.2893333333331</v>
      </c>
      <c r="AN232" s="153">
        <f>V232*AI232</f>
        <v>966.34533333333104</v>
      </c>
      <c r="AO232" s="154" t="s">
        <v>3142</v>
      </c>
      <c r="AP232" s="155" t="s">
        <v>3146</v>
      </c>
      <c r="AQ232" s="20">
        <v>85444900</v>
      </c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</row>
    <row r="233" spans="1:62" ht="19.5" customHeight="1">
      <c r="A233" s="94" t="s">
        <v>600</v>
      </c>
      <c r="B233" s="44"/>
      <c r="C233" s="44"/>
      <c r="D233" s="44"/>
      <c r="E233" s="38">
        <f t="shared" si="100"/>
        <v>31</v>
      </c>
      <c r="F233" s="39">
        <v>31</v>
      </c>
      <c r="G233" s="13"/>
      <c r="H233" s="25"/>
      <c r="I233" s="26">
        <f t="shared" si="101"/>
        <v>0</v>
      </c>
      <c r="J233" s="27"/>
      <c r="K233" s="28"/>
      <c r="L233" s="40">
        <v>7898722575370</v>
      </c>
      <c r="M233" s="41" t="s">
        <v>601</v>
      </c>
      <c r="N233" s="30" t="str">
        <f>IF(K233="","",VLOOKUP(K233,'Inventário+Enviado+pela+Amazon+'!$C$1:$G$536,5,0))</f>
        <v/>
      </c>
      <c r="O233" s="31" t="str">
        <f>IF(M233="","",VLOOKUP(M233,'Estoque FULL '!$A:$D,3,0))</f>
        <v>RKQY82104</v>
      </c>
      <c r="P233" s="40"/>
      <c r="Q233" s="40"/>
      <c r="R233" s="40"/>
      <c r="S233" s="32">
        <f>IFERROR(IF(M233&lt;&gt;"",VLOOKUP(M233,'Estoque FULL '!$A:$D,4,0),0),0)</f>
        <v>0</v>
      </c>
      <c r="T233" s="33">
        <f>IFERROR(VLOOKUP(K233,'Inventário+Enviado+pela+Amazon+'!$C$1:$F$510,4,0),0)</f>
        <v>0</v>
      </c>
      <c r="U233" s="34"/>
      <c r="V233" s="42">
        <f t="shared" si="107"/>
        <v>31</v>
      </c>
      <c r="W233" s="13">
        <f t="shared" ref="W233:W236" si="108">V233*X233</f>
        <v>9532.5</v>
      </c>
      <c r="X233" s="13">
        <v>307.5</v>
      </c>
      <c r="Y233" s="13">
        <v>55.41</v>
      </c>
      <c r="Z233" s="13">
        <f t="shared" ref="Z233:Z236" si="109">V233*Y233</f>
        <v>1717.7099999999998</v>
      </c>
      <c r="AA233" s="13"/>
      <c r="AB233" s="13"/>
      <c r="AC233" s="13" t="str">
        <f t="shared" si="102"/>
        <v/>
      </c>
      <c r="AD233" s="13"/>
      <c r="AE233" s="157">
        <v>222.92399999999998</v>
      </c>
      <c r="AF233" s="157">
        <v>40.169600000000003</v>
      </c>
      <c r="AG233" s="157">
        <v>0</v>
      </c>
      <c r="AH233" s="170">
        <v>3.0041333333333302</v>
      </c>
      <c r="AI233" s="170">
        <v>13.804933333333301</v>
      </c>
      <c r="AJ233" s="14">
        <f t="shared" si="84"/>
        <v>6910.6439999999993</v>
      </c>
      <c r="AK233" s="14">
        <f t="shared" si="85"/>
        <v>1245.2576000000001</v>
      </c>
      <c r="AL233" s="14">
        <f t="shared" si="98"/>
        <v>0</v>
      </c>
      <c r="AM233" s="153">
        <f>V233*AH233</f>
        <v>93.128133333333238</v>
      </c>
      <c r="AN233" s="153">
        <f>V233*AI233</f>
        <v>427.95293333333234</v>
      </c>
      <c r="AO233" s="154" t="s">
        <v>3142</v>
      </c>
      <c r="AP233" s="155" t="s">
        <v>3146</v>
      </c>
      <c r="AQ233" s="20">
        <v>85444900</v>
      </c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</row>
    <row r="234" spans="1:62" s="154" customFormat="1" ht="19.5" customHeight="1">
      <c r="F234" s="154">
        <v>0</v>
      </c>
      <c r="N234" s="30" t="str">
        <f>IF(K234="","",VLOOKUP(K234,'Inventário+Enviado+pela+Amazon+'!$C$1:$G$536,5,0))</f>
        <v/>
      </c>
      <c r="S234" s="32">
        <f>IFERROR(IF(M234&lt;&gt;"",VLOOKUP(M234,'Estoque FULL '!$A:$D,4,0),0),0)</f>
        <v>0</v>
      </c>
      <c r="T234" s="33">
        <f>IFERROR(VLOOKUP(K234,'Inventário+Enviado+pela+Amazon+'!$C$1:$F$510,4,0),0)</f>
        <v>0</v>
      </c>
      <c r="U234" s="34"/>
      <c r="V234" s="42">
        <f t="shared" si="107"/>
        <v>0</v>
      </c>
      <c r="AH234" s="175"/>
      <c r="AI234" s="175"/>
    </row>
    <row r="235" spans="1:62" ht="19.5" customHeight="1">
      <c r="A235" s="94" t="s">
        <v>3147</v>
      </c>
      <c r="B235" s="44"/>
      <c r="C235" s="44"/>
      <c r="D235" s="44"/>
      <c r="E235" s="39">
        <v>50000</v>
      </c>
      <c r="F235" s="39">
        <v>50000</v>
      </c>
      <c r="G235" s="13"/>
      <c r="H235" s="25"/>
      <c r="I235" s="26"/>
      <c r="J235" s="27"/>
      <c r="K235" s="28"/>
      <c r="L235" s="40"/>
      <c r="M235" s="41"/>
      <c r="N235" s="30" t="str">
        <f>IF(K235="","",VLOOKUP(K235,'Inventário+Enviado+pela+Amazon+'!$C$1:$G$536,5,0))</f>
        <v/>
      </c>
      <c r="O235" s="31"/>
      <c r="P235" s="40"/>
      <c r="Q235" s="40"/>
      <c r="R235" s="40"/>
      <c r="S235" s="32">
        <f>IFERROR(IF(M235&lt;&gt;"",VLOOKUP(M235,'Estoque FULL '!$A:$D,4,0),0),0)</f>
        <v>0</v>
      </c>
      <c r="T235" s="33"/>
      <c r="U235" s="34"/>
      <c r="V235" s="42">
        <f t="shared" si="107"/>
        <v>50000</v>
      </c>
      <c r="W235" s="13"/>
      <c r="X235" s="13"/>
      <c r="Y235" s="13"/>
      <c r="Z235" s="13"/>
      <c r="AA235" s="13"/>
      <c r="AB235" s="13"/>
      <c r="AC235" s="13"/>
      <c r="AD235" s="13"/>
      <c r="AE235" s="13">
        <v>0.06</v>
      </c>
      <c r="AF235" s="13">
        <v>0.01</v>
      </c>
      <c r="AG235" s="14">
        <v>5.0000000000000001E-3</v>
      </c>
      <c r="AH235" s="170">
        <f>AI235/4.59554784619832</f>
        <v>9.1258353900688797E-4</v>
      </c>
      <c r="AI235" s="170">
        <f>AG235*0.838764263431829</f>
        <v>4.1938213171591448E-3</v>
      </c>
      <c r="AJ235" s="14">
        <f t="shared" ref="AJ235" si="110">IFERROR(V235*AE235,0)</f>
        <v>3000</v>
      </c>
      <c r="AK235" s="14">
        <f t="shared" ref="AK235" si="111">IFERROR(V235*AF235,0)</f>
        <v>500</v>
      </c>
      <c r="AL235" s="14">
        <f t="shared" si="98"/>
        <v>250</v>
      </c>
      <c r="AM235" s="153">
        <f>V235*AH235</f>
        <v>45.629176950344402</v>
      </c>
      <c r="AN235" s="153">
        <f>V235*AI235</f>
        <v>209.69106585795723</v>
      </c>
      <c r="AO235" s="154" t="s">
        <v>3142</v>
      </c>
      <c r="AP235" s="13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</row>
    <row r="236" spans="1:62" ht="19.5" customHeight="1">
      <c r="A236" s="54" t="s">
        <v>602</v>
      </c>
      <c r="B236" s="44"/>
      <c r="C236" s="44"/>
      <c r="D236" s="44"/>
      <c r="E236" s="38">
        <f t="shared" si="100"/>
        <v>286</v>
      </c>
      <c r="F236" s="39">
        <v>286</v>
      </c>
      <c r="G236" s="13">
        <v>0</v>
      </c>
      <c r="H236" s="25">
        <v>30</v>
      </c>
      <c r="I236" s="26">
        <f t="shared" si="101"/>
        <v>0</v>
      </c>
      <c r="J236" s="27"/>
      <c r="K236" s="28" t="s">
        <v>603</v>
      </c>
      <c r="L236" s="40">
        <v>7898722570733</v>
      </c>
      <c r="M236" s="41" t="s">
        <v>604</v>
      </c>
      <c r="N236" s="30" t="str">
        <f>IF(K236="","",VLOOKUP(K236,'Inventário+Enviado+pela+Amazon+'!$C$1:$G$536,5,0))</f>
        <v>VU-DQWM-PKUT</v>
      </c>
      <c r="O236" s="31" t="str">
        <f>IF(M236="","",VLOOKUP(M236,'Estoque FULL '!$A:$D,3,0))</f>
        <v>QDIG42755</v>
      </c>
      <c r="P236" s="40"/>
      <c r="Q236" s="40"/>
      <c r="R236" s="40"/>
      <c r="S236" s="32">
        <f>IFERROR(IF(M236&lt;&gt;"",VLOOKUP(M236,'Estoque FULL '!$A:$D,4,0),0),0)</f>
        <v>10</v>
      </c>
      <c r="T236" s="33">
        <f>IFERROR(VLOOKUP(K236,'Inventário+Enviado+pela+Amazon+'!$C$1:$F$510,4,0),0)</f>
        <v>0</v>
      </c>
      <c r="U236" s="34"/>
      <c r="V236" s="42">
        <f t="shared" si="107"/>
        <v>296</v>
      </c>
      <c r="W236" s="13">
        <f t="shared" si="108"/>
        <v>9998.880000000001</v>
      </c>
      <c r="X236" s="13">
        <v>33.78</v>
      </c>
      <c r="Y236" s="13">
        <v>6.0822000000000003</v>
      </c>
      <c r="Z236" s="13">
        <f t="shared" si="109"/>
        <v>1800.3312000000001</v>
      </c>
      <c r="AA236" s="13"/>
      <c r="AB236" s="13"/>
      <c r="AC236" s="13" t="str">
        <f t="shared" si="102"/>
        <v/>
      </c>
      <c r="AD236" s="13"/>
      <c r="AE236" s="13">
        <v>26.4</v>
      </c>
      <c r="AF236" s="13">
        <v>4.76</v>
      </c>
      <c r="AG236" s="14">
        <v>2.29</v>
      </c>
      <c r="AH236" s="170">
        <f>AI236/4.59554784619832</f>
        <v>0.41796326086515467</v>
      </c>
      <c r="AI236" s="170">
        <f>AG236*0.838764263431829</f>
        <v>1.9207701632588883</v>
      </c>
      <c r="AJ236" s="14">
        <f t="shared" si="84"/>
        <v>7814.4</v>
      </c>
      <c r="AK236" s="14">
        <f t="shared" si="85"/>
        <v>1408.96</v>
      </c>
      <c r="AL236" s="14">
        <f t="shared" ref="AL236:AL300" si="112">IFERROR(V236*AG236,0)</f>
        <v>677.84</v>
      </c>
      <c r="AM236" s="153">
        <f>V236*AH236</f>
        <v>123.71712521608578</v>
      </c>
      <c r="AN236" s="153">
        <f>V236*AI236</f>
        <v>568.54796832463092</v>
      </c>
      <c r="AO236" s="154" t="s">
        <v>3142</v>
      </c>
      <c r="AP236" s="155" t="s">
        <v>3146</v>
      </c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</row>
    <row r="237" spans="1:62" ht="19.5" customHeight="1">
      <c r="A237" s="95" t="s">
        <v>605</v>
      </c>
      <c r="B237" s="44"/>
      <c r="C237" s="44"/>
      <c r="D237" s="44"/>
      <c r="E237" s="38">
        <f t="shared" si="100"/>
        <v>690</v>
      </c>
      <c r="F237" s="24">
        <v>690</v>
      </c>
      <c r="G237" s="13"/>
      <c r="H237" s="25"/>
      <c r="I237" s="26">
        <f t="shared" si="101"/>
        <v>0</v>
      </c>
      <c r="J237" s="27"/>
      <c r="K237" s="28" t="s">
        <v>606</v>
      </c>
      <c r="L237" s="40">
        <v>7898722570757</v>
      </c>
      <c r="M237" s="41" t="s">
        <v>607</v>
      </c>
      <c r="N237" s="30" t="str">
        <f>IF(K237="","",VLOOKUP(K237,'Inventário+Enviado+pela+Amazon+'!$C$1:$G$536,5,0))</f>
        <v>4B-AQ2C-O3WP</v>
      </c>
      <c r="O237" s="31" t="str">
        <f>IF(M237="","",VLOOKUP(M237,'Estoque FULL '!$A:$D,3,0))</f>
        <v>QDLM42900</v>
      </c>
      <c r="P237" s="40"/>
      <c r="Q237" s="40"/>
      <c r="R237" s="40"/>
      <c r="S237" s="32">
        <f>IFERROR(IF(M237&lt;&gt;"",VLOOKUP(M237,'Estoque FULL '!$A:$D,4,0),0),0)</f>
        <v>20</v>
      </c>
      <c r="T237" s="33">
        <f>IFERROR(VLOOKUP(K237,'Inventário+Enviado+pela+Amazon+'!$C$1:$F$510,4,0),0)</f>
        <v>0</v>
      </c>
      <c r="U237" s="34"/>
      <c r="V237" s="42">
        <f t="shared" si="107"/>
        <v>710</v>
      </c>
      <c r="W237" s="13"/>
      <c r="X237" s="13"/>
      <c r="Y237" s="13"/>
      <c r="Z237" s="13"/>
      <c r="AA237" s="13"/>
      <c r="AB237" s="13"/>
      <c r="AC237" s="13" t="str">
        <f t="shared" si="102"/>
        <v/>
      </c>
      <c r="AD237" s="13"/>
      <c r="AE237" s="13">
        <v>26.4</v>
      </c>
      <c r="AF237" s="13">
        <v>4.76</v>
      </c>
      <c r="AG237" s="14">
        <v>2.29</v>
      </c>
      <c r="AH237" s="170">
        <f>AI237/4.59554784619832</f>
        <v>0.41796326086515467</v>
      </c>
      <c r="AI237" s="170">
        <f>AG237*0.838764263431829</f>
        <v>1.9207701632588883</v>
      </c>
      <c r="AJ237" s="14">
        <f t="shared" si="84"/>
        <v>18744</v>
      </c>
      <c r="AK237" s="14">
        <f t="shared" si="85"/>
        <v>3379.6</v>
      </c>
      <c r="AL237" s="14">
        <f t="shared" si="112"/>
        <v>1625.9</v>
      </c>
      <c r="AM237" s="153">
        <f>V237*AH237</f>
        <v>296.75391521425979</v>
      </c>
      <c r="AN237" s="153">
        <f>V237*AI237</f>
        <v>1363.7468159138107</v>
      </c>
      <c r="AO237" s="154" t="s">
        <v>3142</v>
      </c>
      <c r="AP237" s="155" t="s">
        <v>3146</v>
      </c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</row>
    <row r="238" spans="1:62" ht="19.5" customHeight="1">
      <c r="A238" s="95" t="s">
        <v>3145</v>
      </c>
      <c r="B238" s="44"/>
      <c r="C238" s="44"/>
      <c r="D238" s="44"/>
      <c r="E238" s="38">
        <f t="shared" si="100"/>
        <v>500</v>
      </c>
      <c r="F238" s="24">
        <v>500</v>
      </c>
      <c r="G238" s="13"/>
      <c r="H238" s="25"/>
      <c r="I238" s="26"/>
      <c r="J238" s="27"/>
      <c r="K238" s="28"/>
      <c r="L238" s="40"/>
      <c r="M238" s="41" t="s">
        <v>3182</v>
      </c>
      <c r="N238" s="30" t="str">
        <f>IF(K238="","",VLOOKUP(K238,'Inventário+Enviado+pela+Amazon+'!$C$1:$G$536,5,0))</f>
        <v/>
      </c>
      <c r="O238" s="31"/>
      <c r="P238" s="40"/>
      <c r="Q238" s="40"/>
      <c r="R238" s="40"/>
      <c r="S238" s="32">
        <f>IFERROR(IF(M238&lt;&gt;"",VLOOKUP(M238,'Estoque FULL '!$A:$D,4,0),0),0)</f>
        <v>0</v>
      </c>
      <c r="T238" s="33"/>
      <c r="U238" s="34"/>
      <c r="V238" s="42">
        <f t="shared" si="107"/>
        <v>500</v>
      </c>
      <c r="W238" s="13"/>
      <c r="X238" s="13"/>
      <c r="Y238" s="13"/>
      <c r="Z238" s="13"/>
      <c r="AA238" s="13"/>
      <c r="AB238" s="13"/>
      <c r="AC238" s="13"/>
      <c r="AD238" s="13"/>
      <c r="AE238" s="13">
        <v>26.4</v>
      </c>
      <c r="AF238" s="13">
        <v>4.76</v>
      </c>
      <c r="AG238" s="14">
        <v>2.29</v>
      </c>
      <c r="AH238" s="170">
        <f>AI238/4.59554784619832</f>
        <v>0.41796326086515467</v>
      </c>
      <c r="AI238" s="170">
        <f>AG238*0.838764263431829</f>
        <v>1.9207701632588883</v>
      </c>
      <c r="AJ238" s="14">
        <f t="shared" ref="AJ238" si="113">IFERROR(V238*AE238,0)</f>
        <v>13200</v>
      </c>
      <c r="AK238" s="14">
        <f t="shared" ref="AK238" si="114">IFERROR(V238*AF238,0)</f>
        <v>2380</v>
      </c>
      <c r="AL238" s="14">
        <f t="shared" si="112"/>
        <v>1145</v>
      </c>
      <c r="AM238" s="153">
        <f>V238*AH238</f>
        <v>208.98163043257733</v>
      </c>
      <c r="AN238" s="153">
        <f>V238*AI238</f>
        <v>960.38508162944413</v>
      </c>
      <c r="AO238" s="154" t="s">
        <v>3142</v>
      </c>
      <c r="AP238" s="155" t="s">
        <v>3146</v>
      </c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</row>
    <row r="239" spans="1:62" ht="19.5" customHeight="1">
      <c r="A239" s="44" t="s">
        <v>608</v>
      </c>
      <c r="B239" s="44"/>
      <c r="C239" s="44"/>
      <c r="D239" s="44"/>
      <c r="E239" s="38">
        <f t="shared" si="100"/>
        <v>5</v>
      </c>
      <c r="F239" s="24">
        <v>5</v>
      </c>
      <c r="G239" s="13"/>
      <c r="H239" s="25"/>
      <c r="I239" s="26">
        <f t="shared" si="101"/>
        <v>0</v>
      </c>
      <c r="J239" s="27"/>
      <c r="K239" s="28" t="s">
        <v>609</v>
      </c>
      <c r="L239" s="40">
        <v>7898722575011</v>
      </c>
      <c r="M239" s="41" t="s">
        <v>610</v>
      </c>
      <c r="N239" s="30" t="str">
        <f>IF(K239="","",VLOOKUP(K239,'Inventário+Enviado+pela+Amazon+'!$C$1:$G$536,5,0))</f>
        <v>30-SHQL-TBYM</v>
      </c>
      <c r="O239" s="31" t="str">
        <f>IF(M239="","",VLOOKUP(M239,'Estoque FULL '!$A:$D,3,0))</f>
        <v>RGDY27340</v>
      </c>
      <c r="P239" s="40"/>
      <c r="Q239" s="40" t="e">
        <f>#REF!*#REF!</f>
        <v>#REF!</v>
      </c>
      <c r="R239" s="40"/>
      <c r="S239" s="32">
        <f>IFERROR(IF(M239&lt;&gt;"",VLOOKUP(M239,'Estoque FULL '!$A:$D,4,0),0),0)</f>
        <v>16</v>
      </c>
      <c r="T239" s="33">
        <f>IFERROR(VLOOKUP(K239,'Inventário+Enviado+pela+Amazon+'!$C$1:$F$510,4,0),0)</f>
        <v>16</v>
      </c>
      <c r="U239" s="34"/>
      <c r="V239" s="42">
        <f t="shared" si="107"/>
        <v>37</v>
      </c>
      <c r="W239" s="13"/>
      <c r="X239" s="13"/>
      <c r="Y239" s="13"/>
      <c r="Z239" s="13"/>
      <c r="AA239" s="13"/>
      <c r="AB239" s="13"/>
      <c r="AC239" s="13" t="str">
        <f t="shared" si="102"/>
        <v/>
      </c>
      <c r="AD239" s="13"/>
      <c r="AE239" s="13"/>
      <c r="AF239" s="13"/>
      <c r="AG239" s="14"/>
      <c r="AH239" s="170"/>
      <c r="AI239" s="170"/>
      <c r="AJ239" s="14">
        <f t="shared" si="84"/>
        <v>0</v>
      </c>
      <c r="AK239" s="14">
        <f t="shared" si="85"/>
        <v>0</v>
      </c>
      <c r="AL239" s="14">
        <f t="shared" si="112"/>
        <v>0</v>
      </c>
      <c r="AM239" s="14"/>
      <c r="AN239" s="14"/>
      <c r="AO239" s="13"/>
      <c r="AP239" s="13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</row>
    <row r="240" spans="1:62" ht="19.5" customHeight="1">
      <c r="A240" s="44" t="s">
        <v>611</v>
      </c>
      <c r="B240" s="44"/>
      <c r="C240" s="44"/>
      <c r="D240" s="44"/>
      <c r="E240" s="38">
        <f t="shared" si="100"/>
        <v>586</v>
      </c>
      <c r="F240" s="39">
        <v>586</v>
      </c>
      <c r="G240" s="13"/>
      <c r="H240" s="25"/>
      <c r="I240" s="26">
        <f t="shared" si="101"/>
        <v>0</v>
      </c>
      <c r="J240" s="45" t="s">
        <v>612</v>
      </c>
      <c r="K240" s="28"/>
      <c r="L240" s="29"/>
      <c r="M240" s="30"/>
      <c r="N240" s="30" t="str">
        <f>IF(K240="","",VLOOKUP(K240,'Inventário+Enviado+pela+Amazon+'!$C$1:$G$536,5,0))</f>
        <v/>
      </c>
      <c r="O240" s="31" t="str">
        <f>IF(M240="","",VLOOKUP(M240,'Estoque FULL '!$A:$D,3,0))</f>
        <v/>
      </c>
      <c r="P240" s="31"/>
      <c r="Q240" s="31"/>
      <c r="R240" s="31"/>
      <c r="S240" s="32">
        <f>IFERROR(IF(M240&lt;&gt;"",VLOOKUP(M240,'Estoque FULL '!$A:$D,4,0),0),0)</f>
        <v>0</v>
      </c>
      <c r="T240" s="33">
        <f>IFERROR(VLOOKUP(K240,'Inventário+Enviado+pela+Amazon+'!$C$1:$F$510,4,0),0)</f>
        <v>0</v>
      </c>
      <c r="U240" s="34"/>
      <c r="V240" s="35">
        <f t="shared" si="107"/>
        <v>586</v>
      </c>
      <c r="W240" s="13">
        <f t="shared" ref="W240:W245" si="115">V240*X240</f>
        <v>456.96280000000002</v>
      </c>
      <c r="X240" s="13">
        <v>0.77980000000000005</v>
      </c>
      <c r="Y240" s="13">
        <v>0.14000000000000001</v>
      </c>
      <c r="Z240" s="13">
        <f t="shared" ref="Z240:Z245" si="116">V240*Y240</f>
        <v>82.04</v>
      </c>
      <c r="AA240" s="13"/>
      <c r="AB240" s="13"/>
      <c r="AC240" s="13" t="str">
        <f t="shared" si="102"/>
        <v/>
      </c>
      <c r="AD240" s="13"/>
      <c r="AE240" s="13"/>
      <c r="AF240" s="13"/>
      <c r="AG240" s="14"/>
      <c r="AH240" s="170"/>
      <c r="AI240" s="170"/>
      <c r="AJ240" s="14">
        <f t="shared" si="84"/>
        <v>0</v>
      </c>
      <c r="AK240" s="14">
        <f t="shared" si="85"/>
        <v>0</v>
      </c>
      <c r="AL240" s="14">
        <f t="shared" si="112"/>
        <v>0</v>
      </c>
      <c r="AM240" s="14"/>
      <c r="AN240" s="14"/>
      <c r="AO240" s="13"/>
      <c r="AP240" s="13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</row>
    <row r="241" spans="1:62" ht="19.5" customHeight="1">
      <c r="A241" s="94" t="s">
        <v>613</v>
      </c>
      <c r="B241" s="44"/>
      <c r="C241" s="44"/>
      <c r="D241" s="44"/>
      <c r="E241" s="38">
        <f t="shared" si="100"/>
        <v>0</v>
      </c>
      <c r="F241" s="24">
        <v>0</v>
      </c>
      <c r="G241" s="13"/>
      <c r="H241" s="25"/>
      <c r="I241" s="26">
        <f t="shared" si="101"/>
        <v>0</v>
      </c>
      <c r="J241" s="27"/>
      <c r="K241" s="28"/>
      <c r="L241" s="29"/>
      <c r="M241" s="30"/>
      <c r="N241" s="30" t="str">
        <f>IF(K241="","",VLOOKUP(K241,'Inventário+Enviado+pela+Amazon+'!$C$1:$G$536,5,0))</f>
        <v/>
      </c>
      <c r="O241" s="31" t="str">
        <f>IF(M241="","",VLOOKUP(M241,'Estoque FULL '!$A:$D,3,0))</f>
        <v/>
      </c>
      <c r="P241" s="31"/>
      <c r="Q241" s="31"/>
      <c r="R241" s="31"/>
      <c r="S241" s="32">
        <f>IFERROR(IF(M241&lt;&gt;"",VLOOKUP(M241,'Estoque FULL '!$A:$D,4,0),0),0)</f>
        <v>0</v>
      </c>
      <c r="T241" s="33">
        <f>IFERROR(VLOOKUP(K241,'Inventário+Enviado+pela+Amazon+'!$C$1:$F$510,4,0),0)</f>
        <v>0</v>
      </c>
      <c r="U241" s="34"/>
      <c r="V241" s="35">
        <f t="shared" si="107"/>
        <v>0</v>
      </c>
      <c r="W241" s="13">
        <f t="shared" si="115"/>
        <v>0</v>
      </c>
      <c r="X241" s="13">
        <v>5.64</v>
      </c>
      <c r="Y241" s="13">
        <v>1.01</v>
      </c>
      <c r="Z241" s="13">
        <f t="shared" si="116"/>
        <v>0</v>
      </c>
      <c r="AA241" s="13"/>
      <c r="AB241" s="13"/>
      <c r="AC241" s="13" t="str">
        <f t="shared" si="102"/>
        <v/>
      </c>
      <c r="AD241" s="13"/>
      <c r="AE241" s="13"/>
      <c r="AF241" s="13"/>
      <c r="AG241" s="14"/>
      <c r="AH241" s="170"/>
      <c r="AI241" s="170"/>
      <c r="AJ241" s="14">
        <f t="shared" si="84"/>
        <v>0</v>
      </c>
      <c r="AK241" s="14">
        <f t="shared" si="85"/>
        <v>0</v>
      </c>
      <c r="AL241" s="14">
        <f t="shared" si="112"/>
        <v>0</v>
      </c>
      <c r="AM241" s="14"/>
      <c r="AN241" s="14"/>
      <c r="AO241" s="13"/>
      <c r="AP241" s="13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</row>
    <row r="242" spans="1:62" ht="19.5" customHeight="1">
      <c r="A242" s="44" t="s">
        <v>614</v>
      </c>
      <c r="B242" s="44"/>
      <c r="C242" s="44"/>
      <c r="D242" s="44"/>
      <c r="E242" s="38">
        <f t="shared" si="100"/>
        <v>200</v>
      </c>
      <c r="F242" s="24">
        <v>200</v>
      </c>
      <c r="G242" s="13"/>
      <c r="H242" s="25"/>
      <c r="I242" s="26">
        <f t="shared" si="101"/>
        <v>0</v>
      </c>
      <c r="J242" s="27"/>
      <c r="K242" s="28"/>
      <c r="L242" s="29"/>
      <c r="M242" s="30" t="s">
        <v>3180</v>
      </c>
      <c r="N242" s="30" t="str">
        <f>IF(K242="","",VLOOKUP(K242,'Inventário+Enviado+pela+Amazon+'!$C$1:$G$536,5,0))</f>
        <v/>
      </c>
      <c r="O242" s="31" t="e">
        <f>IF(M242="","",VLOOKUP(M242,'Estoque FULL '!$A:$D,3,0))</f>
        <v>#N/A</v>
      </c>
      <c r="P242" s="31"/>
      <c r="Q242" s="31"/>
      <c r="R242" s="31"/>
      <c r="S242" s="32">
        <f>IFERROR(IF(M242&lt;&gt;"",VLOOKUP(M242,'Estoque FULL '!$A:$D,4,0),0),0)</f>
        <v>0</v>
      </c>
      <c r="T242" s="33">
        <f>IFERROR(VLOOKUP(K242,'Inventário+Enviado+pela+Amazon+'!$C$1:$F$510,4,0),0)</f>
        <v>0</v>
      </c>
      <c r="U242" s="34"/>
      <c r="V242" s="35">
        <f t="shared" si="107"/>
        <v>200</v>
      </c>
      <c r="W242" s="13">
        <f t="shared" si="115"/>
        <v>6004</v>
      </c>
      <c r="X242" s="13">
        <v>30.02</v>
      </c>
      <c r="Y242" s="13">
        <v>5.2720000000000002</v>
      </c>
      <c r="Z242" s="13">
        <f t="shared" si="116"/>
        <v>1054.4000000000001</v>
      </c>
      <c r="AA242" s="13"/>
      <c r="AB242" s="13"/>
      <c r="AC242" s="13" t="str">
        <f t="shared" si="102"/>
        <v/>
      </c>
      <c r="AD242" s="13"/>
      <c r="AE242" s="13">
        <v>30.388120000000001</v>
      </c>
      <c r="AF242" s="13">
        <v>5.2754799999999999</v>
      </c>
      <c r="AG242" s="14">
        <v>1.0771600000000001</v>
      </c>
      <c r="AH242" s="170">
        <f>AI242/4.59554784619832</f>
        <v>0.41885663846253657</v>
      </c>
      <c r="AI242" s="170">
        <f>AG242*1.78699146157709</f>
        <v>1.9248757227523785</v>
      </c>
      <c r="AJ242" s="14">
        <f t="shared" si="84"/>
        <v>6077.6239999999998</v>
      </c>
      <c r="AK242" s="14">
        <f t="shared" si="85"/>
        <v>1055.096</v>
      </c>
      <c r="AL242" s="14">
        <f t="shared" si="112"/>
        <v>215.43200000000002</v>
      </c>
      <c r="AM242" s="153">
        <f>V242*AH242</f>
        <v>83.771327692507313</v>
      </c>
      <c r="AN242" s="153">
        <f>V242*AI242</f>
        <v>384.9751445504757</v>
      </c>
      <c r="AO242" s="13" t="s">
        <v>615</v>
      </c>
      <c r="AP242" s="13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</row>
    <row r="243" spans="1:62" ht="19.5" customHeight="1">
      <c r="A243" s="44" t="s">
        <v>616</v>
      </c>
      <c r="B243" s="44"/>
      <c r="C243" s="44"/>
      <c r="D243" s="44"/>
      <c r="E243" s="38">
        <f t="shared" si="100"/>
        <v>200</v>
      </c>
      <c r="F243" s="24">
        <v>200</v>
      </c>
      <c r="G243" s="13"/>
      <c r="H243" s="25"/>
      <c r="I243" s="26">
        <f t="shared" si="101"/>
        <v>0</v>
      </c>
      <c r="J243" s="27"/>
      <c r="K243" s="28"/>
      <c r="L243" s="29"/>
      <c r="M243" s="30" t="s">
        <v>3181</v>
      </c>
      <c r="N243" s="30" t="str">
        <f>IF(K243="","",VLOOKUP(K243,'Inventário+Enviado+pela+Amazon+'!$C$1:$G$536,5,0))</f>
        <v/>
      </c>
      <c r="O243" s="31" t="e">
        <f>IF(M243="","",VLOOKUP(M243,'Estoque FULL '!$A:$D,3,0))</f>
        <v>#N/A</v>
      </c>
      <c r="P243" s="31"/>
      <c r="Q243" s="31"/>
      <c r="R243" s="31"/>
      <c r="S243" s="32">
        <f>IFERROR(IF(M243&lt;&gt;"",VLOOKUP(M243,'Estoque FULL '!$A:$D,4,0),0),0)</f>
        <v>0</v>
      </c>
      <c r="T243" s="33">
        <f>IFERROR(VLOOKUP(K243,'Inventário+Enviado+pela+Amazon+'!$C$1:$F$510,4,0),0)</f>
        <v>0</v>
      </c>
      <c r="U243" s="34"/>
      <c r="V243" s="35">
        <f t="shared" si="107"/>
        <v>200</v>
      </c>
      <c r="W243" s="13">
        <f t="shared" si="115"/>
        <v>4773</v>
      </c>
      <c r="X243" s="13">
        <v>23.864999999999998</v>
      </c>
      <c r="Y243" s="13">
        <v>4.1950000000000003</v>
      </c>
      <c r="Z243" s="13">
        <f t="shared" si="116"/>
        <v>839</v>
      </c>
      <c r="AA243" s="13"/>
      <c r="AB243" s="13"/>
      <c r="AC243" s="13" t="str">
        <f t="shared" si="102"/>
        <v/>
      </c>
      <c r="AD243" s="13"/>
      <c r="AE243" s="13">
        <v>24.208649999999999</v>
      </c>
      <c r="AF243" s="13">
        <v>4.194</v>
      </c>
      <c r="AG243" s="14">
        <v>0.85635000000000006</v>
      </c>
      <c r="AH243" s="170">
        <f>AI243/4.59554784619832</f>
        <v>0.33299406062924097</v>
      </c>
      <c r="AI243" s="170">
        <f>AG243*1.78699146157709</f>
        <v>1.5302901381215412</v>
      </c>
      <c r="AJ243" s="14">
        <f t="shared" si="84"/>
        <v>4841.7299999999996</v>
      </c>
      <c r="AK243" s="14">
        <f t="shared" si="85"/>
        <v>838.8</v>
      </c>
      <c r="AL243" s="14">
        <f t="shared" si="112"/>
        <v>171.27</v>
      </c>
      <c r="AM243" s="153">
        <f>V243*AH243</f>
        <v>66.598812125848198</v>
      </c>
      <c r="AN243" s="153">
        <f>V243*AI243</f>
        <v>306.05802762430824</v>
      </c>
      <c r="AO243" s="13" t="s">
        <v>615</v>
      </c>
      <c r="AP243" s="13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</row>
    <row r="244" spans="1:62" ht="19.5" customHeight="1">
      <c r="A244" s="44" t="s">
        <v>617</v>
      </c>
      <c r="B244" s="44"/>
      <c r="C244" s="44"/>
      <c r="D244" s="44"/>
      <c r="E244" s="38">
        <f t="shared" si="100"/>
        <v>148</v>
      </c>
      <c r="F244" s="24">
        <v>13</v>
      </c>
      <c r="G244" s="13">
        <v>3</v>
      </c>
      <c r="H244" s="25">
        <v>45</v>
      </c>
      <c r="I244" s="26">
        <f t="shared" si="101"/>
        <v>135</v>
      </c>
      <c r="J244" s="27"/>
      <c r="K244" s="28" t="s">
        <v>618</v>
      </c>
      <c r="L244" s="64" t="s">
        <v>619</v>
      </c>
      <c r="M244" s="65" t="s">
        <v>620</v>
      </c>
      <c r="N244" s="30" t="str">
        <f>IF(K244="","",VLOOKUP(K244,'Inventário+Enviado+pela+Amazon+'!$C$1:$G$536,5,0))</f>
        <v>43-2J9T-HV7U</v>
      </c>
      <c r="O244" s="31" t="str">
        <f>IF(M244="","",VLOOKUP(M244,'Estoque FULL '!$A:$D,3,0))</f>
        <v>ZMJU92725</v>
      </c>
      <c r="P244" s="64"/>
      <c r="Q244" s="64"/>
      <c r="R244" s="64"/>
      <c r="S244" s="32">
        <f>IFERROR(IF(M244&lt;&gt;"",VLOOKUP(M244,'Estoque FULL '!$A:$D,4,0),0),0)</f>
        <v>43</v>
      </c>
      <c r="T244" s="33">
        <f>IFERROR(VLOOKUP(K244,'Inventário+Enviado+pela+Amazon+'!$C$1:$F$510,4,0),0)</f>
        <v>6</v>
      </c>
      <c r="U244" s="34"/>
      <c r="V244" s="42">
        <f t="shared" si="107"/>
        <v>197</v>
      </c>
      <c r="W244" s="13">
        <f t="shared" si="115"/>
        <v>3110.6299999999997</v>
      </c>
      <c r="X244" s="13">
        <v>15.79</v>
      </c>
      <c r="Y244" s="13">
        <v>2.8462999999999998</v>
      </c>
      <c r="Z244" s="13">
        <f t="shared" si="116"/>
        <v>560.72109999999998</v>
      </c>
      <c r="AA244" s="13"/>
      <c r="AB244" s="13"/>
      <c r="AC244" s="13" t="str">
        <f t="shared" si="102"/>
        <v/>
      </c>
      <c r="AD244" s="13"/>
      <c r="AE244" s="13">
        <v>20.025241666666663</v>
      </c>
      <c r="AF244" s="13">
        <v>2.8463916666666669</v>
      </c>
      <c r="AG244" s="14">
        <v>1.0300499999999999</v>
      </c>
      <c r="AH244" s="170">
        <f>AI244/4.59554784619832</f>
        <v>0.40053778496076325</v>
      </c>
      <c r="AI244" s="170">
        <f>AG244*1.78699146157709</f>
        <v>1.8406905549974815</v>
      </c>
      <c r="AJ244" s="14">
        <f t="shared" si="84"/>
        <v>3944.9726083333326</v>
      </c>
      <c r="AK244" s="14">
        <f t="shared" si="85"/>
        <v>560.73915833333342</v>
      </c>
      <c r="AL244" s="14">
        <f t="shared" si="112"/>
        <v>202.91984999999997</v>
      </c>
      <c r="AM244" s="153">
        <f>V244*AH244</f>
        <v>78.905943637270354</v>
      </c>
      <c r="AN244" s="153">
        <f>V244*AI244</f>
        <v>362.61603933450385</v>
      </c>
      <c r="AO244" s="13" t="s">
        <v>621</v>
      </c>
      <c r="AP244" s="13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</row>
    <row r="245" spans="1:62" ht="19.5" customHeight="1">
      <c r="A245" s="44" t="s">
        <v>622</v>
      </c>
      <c r="B245" s="44"/>
      <c r="C245" s="44"/>
      <c r="D245" s="44"/>
      <c r="E245" s="38">
        <f t="shared" si="100"/>
        <v>561</v>
      </c>
      <c r="F245" s="39">
        <v>561</v>
      </c>
      <c r="G245" s="13"/>
      <c r="H245" s="25"/>
      <c r="I245" s="26">
        <f t="shared" si="101"/>
        <v>0</v>
      </c>
      <c r="J245" s="45" t="s">
        <v>623</v>
      </c>
      <c r="K245" s="28"/>
      <c r="L245" s="29"/>
      <c r="M245" s="30" t="s">
        <v>3179</v>
      </c>
      <c r="N245" s="30" t="str">
        <f>IF(K245="","",VLOOKUP(K245,'Inventário+Enviado+pela+Amazon+'!$C$1:$G$536,5,0))</f>
        <v/>
      </c>
      <c r="O245" s="31" t="e">
        <f>IF(M245="","",VLOOKUP(M245,'Estoque FULL '!$A:$D,3,0))</f>
        <v>#N/A</v>
      </c>
      <c r="P245" s="31"/>
      <c r="Q245" s="31"/>
      <c r="R245" s="31"/>
      <c r="S245" s="32">
        <f>IFERROR(IF(M245&lt;&gt;"",VLOOKUP(M245,'Estoque FULL '!$A:$D,4,0),0),0)</f>
        <v>0</v>
      </c>
      <c r="T245" s="33">
        <f>IFERROR(VLOOKUP(K245,'Inventário+Enviado+pela+Amazon+'!$C$1:$F$510,4,0),0)</f>
        <v>0</v>
      </c>
      <c r="U245" s="34"/>
      <c r="V245" s="35">
        <f t="shared" si="107"/>
        <v>561</v>
      </c>
      <c r="W245" s="13">
        <f t="shared" si="115"/>
        <v>43758</v>
      </c>
      <c r="X245" s="13">
        <v>78</v>
      </c>
      <c r="Y245" s="13">
        <v>14.539400000000001</v>
      </c>
      <c r="Z245" s="13">
        <f t="shared" si="116"/>
        <v>8156.6034</v>
      </c>
      <c r="AA245" s="13"/>
      <c r="AB245" s="13"/>
      <c r="AC245" s="13" t="str">
        <f t="shared" si="102"/>
        <v/>
      </c>
      <c r="AD245" s="13"/>
      <c r="AE245" s="13">
        <v>24.75752</v>
      </c>
      <c r="AF245" s="13">
        <v>4.4563899999999999</v>
      </c>
      <c r="AG245" s="153">
        <v>1.64</v>
      </c>
      <c r="AH245" s="170">
        <f>AI245/4.59554784619832</f>
        <v>0.32226941806307241</v>
      </c>
      <c r="AI245" s="173">
        <f>AG245*0.903051542728865</f>
        <v>1.4810045300753385</v>
      </c>
      <c r="AJ245" s="14">
        <f t="shared" si="84"/>
        <v>13888.968719999999</v>
      </c>
      <c r="AK245" s="14">
        <f t="shared" si="85"/>
        <v>2500.0347899999997</v>
      </c>
      <c r="AL245" s="14">
        <f t="shared" si="112"/>
        <v>920.04</v>
      </c>
      <c r="AM245" s="153">
        <f>V245*AH245</f>
        <v>180.79314353338361</v>
      </c>
      <c r="AN245" s="153">
        <f>V245*AI245</f>
        <v>830.84354137226489</v>
      </c>
      <c r="AO245" s="96" t="s">
        <v>624</v>
      </c>
      <c r="AP245" s="13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</row>
    <row r="246" spans="1:62" ht="19.5" customHeight="1">
      <c r="A246" s="94" t="s">
        <v>625</v>
      </c>
      <c r="B246" s="44"/>
      <c r="C246" s="44"/>
      <c r="D246" s="44"/>
      <c r="E246" s="38">
        <f t="shared" si="100"/>
        <v>0</v>
      </c>
      <c r="F246" s="39">
        <v>0</v>
      </c>
      <c r="G246" s="13"/>
      <c r="H246" s="25"/>
      <c r="I246" s="26">
        <f t="shared" si="101"/>
        <v>0</v>
      </c>
      <c r="J246" s="27"/>
      <c r="K246" s="28" t="s">
        <v>626</v>
      </c>
      <c r="L246" s="40">
        <v>7898722570719</v>
      </c>
      <c r="M246" s="97" t="s">
        <v>627</v>
      </c>
      <c r="N246" s="30" t="str">
        <f>IF(K246="","",VLOOKUP(K246,'Inventário+Enviado+pela+Amazon+'!$C$1:$G$536,5,0))</f>
        <v>JH-YJM4-KRRL</v>
      </c>
      <c r="O246" s="31" t="str">
        <f>IF(M246="","",VLOOKUP(M246,'Estoque FULL '!$A:$D,3,0))</f>
        <v>XWQS17253</v>
      </c>
      <c r="P246" s="40"/>
      <c r="Q246" s="40"/>
      <c r="R246" s="40"/>
      <c r="S246" s="32">
        <f>IFERROR(IF(M246&lt;&gt;"",VLOOKUP(M246,'Estoque FULL '!$A:$D,4,0),0),0)</f>
        <v>0</v>
      </c>
      <c r="T246" s="33">
        <f>IFERROR(VLOOKUP(K246,'Inventário+Enviado+pela+Amazon+'!$C$1:$F$510,4,0),0)</f>
        <v>25</v>
      </c>
      <c r="U246" s="34"/>
      <c r="V246" s="42">
        <f t="shared" si="107"/>
        <v>25</v>
      </c>
      <c r="W246" s="13"/>
      <c r="X246" s="13"/>
      <c r="Y246" s="13"/>
      <c r="Z246" s="13"/>
      <c r="AA246" s="13"/>
      <c r="AB246" s="13"/>
      <c r="AC246" s="13" t="str">
        <f t="shared" si="102"/>
        <v/>
      </c>
      <c r="AD246" s="13"/>
      <c r="AE246" s="13"/>
      <c r="AF246" s="13"/>
      <c r="AG246" s="14"/>
      <c r="AH246" s="170"/>
      <c r="AI246" s="170"/>
      <c r="AJ246" s="14">
        <f t="shared" si="84"/>
        <v>0</v>
      </c>
      <c r="AK246" s="14">
        <f t="shared" si="85"/>
        <v>0</v>
      </c>
      <c r="AL246" s="14">
        <f t="shared" si="112"/>
        <v>0</v>
      </c>
      <c r="AM246" s="14"/>
      <c r="AN246" s="14"/>
      <c r="AP246" s="13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</row>
    <row r="247" spans="1:62" ht="19.5" customHeight="1">
      <c r="A247" s="94" t="s">
        <v>628</v>
      </c>
      <c r="B247" s="44"/>
      <c r="C247" s="44"/>
      <c r="D247" s="44"/>
      <c r="E247" s="38">
        <f t="shared" si="100"/>
        <v>0</v>
      </c>
      <c r="F247" s="39">
        <v>0</v>
      </c>
      <c r="G247" s="13"/>
      <c r="H247" s="25"/>
      <c r="I247" s="26">
        <f t="shared" si="101"/>
        <v>0</v>
      </c>
      <c r="J247" s="27"/>
      <c r="K247" s="28"/>
      <c r="L247" s="40"/>
      <c r="O247" s="31" t="e">
        <f>IF(M453="","",VLOOKUP(M453,'Estoque FULL '!$A:$D,3,0))</f>
        <v>#N/A</v>
      </c>
      <c r="P247" s="40"/>
      <c r="Q247" s="40"/>
      <c r="R247" s="40"/>
      <c r="S247" s="32">
        <f>IFERROR(IF(M453&lt;&gt;"",VLOOKUP(M453,'Estoque FULL '!$A:$D,4,0),0),0)</f>
        <v>0</v>
      </c>
      <c r="T247" s="33"/>
      <c r="U247" s="34"/>
      <c r="V247" s="35">
        <f t="shared" si="107"/>
        <v>0</v>
      </c>
      <c r="W247" s="13"/>
      <c r="X247" s="13"/>
      <c r="Y247" s="13"/>
      <c r="Z247" s="13"/>
      <c r="AA247" s="13"/>
      <c r="AB247" s="13"/>
      <c r="AC247" s="13" t="str">
        <f t="shared" si="102"/>
        <v/>
      </c>
      <c r="AD247" s="13"/>
      <c r="AE247" s="13"/>
      <c r="AF247" s="13"/>
      <c r="AG247" s="14"/>
      <c r="AH247" s="170"/>
      <c r="AI247" s="170"/>
      <c r="AJ247" s="14">
        <f t="shared" si="84"/>
        <v>0</v>
      </c>
      <c r="AK247" s="14">
        <f t="shared" si="85"/>
        <v>0</v>
      </c>
      <c r="AL247" s="14">
        <f t="shared" si="112"/>
        <v>0</v>
      </c>
      <c r="AM247" s="14"/>
      <c r="AN247" s="14"/>
      <c r="AO247" s="13"/>
      <c r="AP247" s="13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</row>
    <row r="249" spans="1:62" ht="19.5" customHeight="1">
      <c r="A249" s="98" t="s">
        <v>629</v>
      </c>
      <c r="B249" s="44"/>
      <c r="C249" s="44"/>
      <c r="D249" s="44"/>
      <c r="E249" s="38">
        <f t="shared" si="100"/>
        <v>0</v>
      </c>
      <c r="F249" s="24">
        <v>0</v>
      </c>
      <c r="G249" s="13"/>
      <c r="H249" s="25"/>
      <c r="I249" s="26">
        <f t="shared" si="101"/>
        <v>0</v>
      </c>
      <c r="J249" s="27"/>
      <c r="K249" s="28" t="s">
        <v>630</v>
      </c>
      <c r="L249" s="40">
        <v>7898722574366</v>
      </c>
      <c r="M249" s="41" t="s">
        <v>631</v>
      </c>
      <c r="N249" s="30" t="str">
        <f>IF(K249="","",VLOOKUP(K249,'Inventário+Enviado+pela+Amazon+'!$C$1:$G$536,5,0))</f>
        <v>1H-8EYP-6CZ0</v>
      </c>
      <c r="O249" s="31" t="e">
        <f>IF(M249="","",VLOOKUP(M249,'Estoque FULL '!$A:$D,3,0))</f>
        <v>#N/A</v>
      </c>
      <c r="P249" s="40"/>
      <c r="Q249" s="40"/>
      <c r="R249" s="40"/>
      <c r="S249" s="32">
        <f>IFERROR(IF(M249&lt;&gt;"",VLOOKUP(M249,'Estoque FULL '!$A:$D,4,0),0),0)</f>
        <v>0</v>
      </c>
      <c r="T249" s="33">
        <f>IFERROR(VLOOKUP(K249,'Inventário+Enviado+pela+Amazon+'!$C$1:$F$510,4,0),0)</f>
        <v>2</v>
      </c>
      <c r="U249" s="34"/>
      <c r="V249" s="42">
        <f t="shared" si="107"/>
        <v>2</v>
      </c>
      <c r="W249" s="13">
        <f t="shared" ref="W249:W250" si="117">V249*X249</f>
        <v>75.48</v>
      </c>
      <c r="X249" s="13">
        <v>37.74</v>
      </c>
      <c r="Y249" s="13">
        <v>6.6772</v>
      </c>
      <c r="Z249" s="13">
        <f t="shared" ref="Z249:Z250" si="118">V249*Y249</f>
        <v>13.3544</v>
      </c>
      <c r="AA249" s="13"/>
      <c r="AB249" s="13"/>
      <c r="AC249" s="13" t="str">
        <f t="shared" si="102"/>
        <v/>
      </c>
      <c r="AD249" s="13"/>
      <c r="AE249" s="47">
        <v>80.774500000000018</v>
      </c>
      <c r="AF249" s="13">
        <v>14.539400000000001</v>
      </c>
      <c r="AG249" s="14"/>
      <c r="AH249" s="170"/>
      <c r="AI249" s="173">
        <f>AG249*0.903051542728865</f>
        <v>0</v>
      </c>
      <c r="AJ249" s="14">
        <f t="shared" si="84"/>
        <v>161.54900000000004</v>
      </c>
      <c r="AK249" s="14">
        <f t="shared" si="85"/>
        <v>29.078800000000001</v>
      </c>
      <c r="AL249" s="14">
        <f t="shared" si="112"/>
        <v>0</v>
      </c>
      <c r="AM249" s="14"/>
      <c r="AN249" s="14"/>
      <c r="AO249" s="13"/>
      <c r="AP249" s="13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</row>
    <row r="250" spans="1:62" ht="19.5" customHeight="1">
      <c r="A250" s="84" t="s">
        <v>632</v>
      </c>
      <c r="B250" s="44"/>
      <c r="C250" s="44"/>
      <c r="D250" s="44"/>
      <c r="E250" s="38">
        <f t="shared" si="100"/>
        <v>678</v>
      </c>
      <c r="F250" s="51">
        <v>78</v>
      </c>
      <c r="G250" s="13">
        <v>6</v>
      </c>
      <c r="H250" s="25">
        <v>100</v>
      </c>
      <c r="I250" s="26">
        <f t="shared" si="101"/>
        <v>600</v>
      </c>
      <c r="J250" s="45" t="s">
        <v>623</v>
      </c>
      <c r="K250" s="28" t="s">
        <v>633</v>
      </c>
      <c r="L250" s="40">
        <v>7898722574731</v>
      </c>
      <c r="M250" s="41" t="s">
        <v>634</v>
      </c>
      <c r="N250" s="30" t="str">
        <f>IF(K250="","",VLOOKUP(K250,'Inventário+Enviado+pela+Amazon+'!$C$1:$G$536,5,0))</f>
        <v>1R-6L2H-92FS</v>
      </c>
      <c r="O250" s="31" t="str">
        <f>IF(M250="","",VLOOKUP(M250,'Estoque FULL '!$A:$D,3,0))</f>
        <v>AMRM43062</v>
      </c>
      <c r="P250" s="40"/>
      <c r="Q250" s="40"/>
      <c r="R250" s="40"/>
      <c r="S250" s="32">
        <f>IFERROR(IF(M250&lt;&gt;"",VLOOKUP(M250,'Estoque FULL '!$A:$D,4,0),0),0)</f>
        <v>23</v>
      </c>
      <c r="T250" s="33">
        <f>IFERROR(VLOOKUP(K250,'Inventário+Enviado+pela+Amazon+'!$C$1:$F$510,4,0),0)</f>
        <v>26</v>
      </c>
      <c r="U250" s="34"/>
      <c r="V250" s="42">
        <f t="shared" si="107"/>
        <v>727</v>
      </c>
      <c r="W250" s="13">
        <f t="shared" si="117"/>
        <v>31668.120000000003</v>
      </c>
      <c r="X250" s="13">
        <v>43.56</v>
      </c>
      <c r="Y250" s="13">
        <v>7.8457999999999997</v>
      </c>
      <c r="Z250" s="13">
        <f t="shared" si="118"/>
        <v>5703.8966</v>
      </c>
      <c r="AA250" s="13"/>
      <c r="AB250" s="13"/>
      <c r="AC250" s="13" t="str">
        <f t="shared" si="102"/>
        <v/>
      </c>
      <c r="AD250" s="13"/>
      <c r="AE250" s="13">
        <v>37.09572</v>
      </c>
      <c r="AF250" s="13">
        <v>6.6772299999999998</v>
      </c>
      <c r="AG250" s="14">
        <v>2.46014</v>
      </c>
      <c r="AH250" s="170">
        <f>AI250/4.59554784619832</f>
        <v>0.48343163789858967</v>
      </c>
      <c r="AI250" s="173">
        <f>AG250*0.903051542728865</f>
        <v>2.2216332223289901</v>
      </c>
      <c r="AJ250" s="14">
        <f t="shared" si="84"/>
        <v>26968.58844</v>
      </c>
      <c r="AK250" s="14">
        <f t="shared" si="85"/>
        <v>4854.3462099999997</v>
      </c>
      <c r="AL250" s="14">
        <f t="shared" si="112"/>
        <v>1788.52178</v>
      </c>
      <c r="AM250" s="153">
        <f>V250*AH250</f>
        <v>351.45480075227471</v>
      </c>
      <c r="AN250" s="153">
        <f>V250*AI250</f>
        <v>1615.1273526331759</v>
      </c>
      <c r="AO250" s="43" t="s">
        <v>84</v>
      </c>
      <c r="AP250" s="13" t="s">
        <v>85</v>
      </c>
      <c r="AQ250" s="20">
        <v>85176254</v>
      </c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</row>
    <row r="251" spans="1:62" ht="19.5" customHeight="1">
      <c r="A251" s="44" t="s">
        <v>635</v>
      </c>
      <c r="B251" s="44"/>
      <c r="C251" s="44"/>
      <c r="D251" s="44"/>
      <c r="E251" s="38">
        <f t="shared" si="100"/>
        <v>1150</v>
      </c>
      <c r="F251" s="51">
        <v>1150</v>
      </c>
      <c r="G251" s="13"/>
      <c r="H251" s="25"/>
      <c r="I251" s="26">
        <f t="shared" si="101"/>
        <v>0</v>
      </c>
      <c r="J251" s="45" t="s">
        <v>636</v>
      </c>
      <c r="K251" s="28" t="s">
        <v>637</v>
      </c>
      <c r="L251" s="40">
        <v>7898722570740</v>
      </c>
      <c r="M251" s="41" t="s">
        <v>638</v>
      </c>
      <c r="N251" s="30" t="str">
        <f>IF(K251="","",VLOOKUP(K251,'Inventário+Enviado+pela+Amazon+'!$C$1:$G$536,5,0))</f>
        <v>DJ-PCJP-6H51</v>
      </c>
      <c r="O251" s="31" t="str">
        <f>IF(M251="","",VLOOKUP(M251,'Estoque FULL '!$A:$D,3,0))</f>
        <v>DFRI94630</v>
      </c>
      <c r="P251" s="40"/>
      <c r="Q251" s="40"/>
      <c r="R251" s="40"/>
      <c r="S251" s="32">
        <f>IFERROR(IF(M251&lt;&gt;"",VLOOKUP(M251,'Estoque FULL '!$A:$D,4,0),0),0)</f>
        <v>22</v>
      </c>
      <c r="T251" s="33">
        <f>IFERROR(VLOOKUP(K251,'Inventário+Enviado+pela+Amazon+'!$C$1:$F$510,4,0),0)</f>
        <v>0</v>
      </c>
      <c r="U251" s="34"/>
      <c r="V251" s="42">
        <f t="shared" si="107"/>
        <v>1172</v>
      </c>
      <c r="W251" s="13"/>
      <c r="X251" s="13"/>
      <c r="Y251" s="13"/>
      <c r="Z251" s="13"/>
      <c r="AA251" s="13"/>
      <c r="AB251" s="13"/>
      <c r="AC251" s="13" t="str">
        <f t="shared" si="102"/>
        <v/>
      </c>
      <c r="AD251" s="13"/>
      <c r="AE251" s="13">
        <v>31.11</v>
      </c>
      <c r="AF251" s="13">
        <v>5.61</v>
      </c>
      <c r="AG251" s="14">
        <v>2.06</v>
      </c>
      <c r="AH251" s="170">
        <f>AI251/4.59554784619832</f>
        <v>0.40480183000605441</v>
      </c>
      <c r="AI251" s="173">
        <f>AG251*0.903051542728865</f>
        <v>1.8602861780214619</v>
      </c>
      <c r="AJ251" s="14">
        <f t="shared" si="84"/>
        <v>36460.92</v>
      </c>
      <c r="AK251" s="14">
        <f t="shared" si="85"/>
        <v>6574.92</v>
      </c>
      <c r="AL251" s="14">
        <f t="shared" si="112"/>
        <v>2414.3200000000002</v>
      </c>
      <c r="AM251" s="153">
        <f>V251*AH251</f>
        <v>474.42774476709576</v>
      </c>
      <c r="AN251" s="153">
        <f>V251*AI251</f>
        <v>2180.2554006411533</v>
      </c>
      <c r="AO251" s="154" t="s">
        <v>3142</v>
      </c>
      <c r="AP251" s="155" t="s">
        <v>3146</v>
      </c>
      <c r="AQ251" s="20">
        <v>85176254</v>
      </c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</row>
    <row r="252" spans="1:62" ht="19.5" customHeight="1">
      <c r="A252" s="99" t="s">
        <v>639</v>
      </c>
      <c r="B252" s="44"/>
      <c r="C252" s="44"/>
      <c r="D252" s="44"/>
      <c r="E252" s="38">
        <f t="shared" si="100"/>
        <v>272</v>
      </c>
      <c r="F252" s="24">
        <v>72</v>
      </c>
      <c r="G252" s="13">
        <v>1</v>
      </c>
      <c r="H252" s="25">
        <v>200</v>
      </c>
      <c r="I252" s="26">
        <f t="shared" si="101"/>
        <v>200</v>
      </c>
      <c r="J252" s="27"/>
      <c r="K252" s="28" t="s">
        <v>640</v>
      </c>
      <c r="L252" s="40">
        <v>7898722574724</v>
      </c>
      <c r="M252" s="41" t="s">
        <v>641</v>
      </c>
      <c r="N252" s="30" t="str">
        <f>IF(K252="","",VLOOKUP(K252,'Inventário+Enviado+pela+Amazon+'!$C$1:$G$536,5,0))</f>
        <v>66-HCJ8-JL4Z</v>
      </c>
      <c r="O252" s="31" t="str">
        <f>IF(M252="","",VLOOKUP(M252,'Estoque FULL '!$A:$D,3,0))</f>
        <v>HRME91331</v>
      </c>
      <c r="P252" s="40"/>
      <c r="Q252" s="40"/>
      <c r="R252" s="40"/>
      <c r="S252" s="32">
        <f>IFERROR(IF(M252&lt;&gt;"",VLOOKUP(M252,'Estoque FULL '!$A:$D,4,0),0),0)</f>
        <v>64</v>
      </c>
      <c r="T252" s="33">
        <f>IFERROR(VLOOKUP(K252,'Inventário+Enviado+pela+Amazon+'!$C$1:$F$510,4,0),0)</f>
        <v>35</v>
      </c>
      <c r="U252" s="34"/>
      <c r="V252" s="42">
        <f t="shared" si="107"/>
        <v>371</v>
      </c>
      <c r="W252" s="13">
        <f>V252*X252</f>
        <v>11794.832</v>
      </c>
      <c r="X252" s="13">
        <v>31.792000000000002</v>
      </c>
      <c r="Y252" s="13">
        <v>5.7249999999999996</v>
      </c>
      <c r="Z252" s="13">
        <f>V252*Y252</f>
        <v>2123.9749999999999</v>
      </c>
      <c r="AA252" s="13"/>
      <c r="AB252" s="13"/>
      <c r="AC252" s="13" t="str">
        <f t="shared" si="102"/>
        <v/>
      </c>
      <c r="AD252" s="13"/>
      <c r="AE252" s="13">
        <v>31.810600000000001</v>
      </c>
      <c r="AF252" s="13">
        <v>5.7259099999999998</v>
      </c>
      <c r="AG252" s="14">
        <v>2.1096399999999997</v>
      </c>
      <c r="AH252" s="170">
        <f>AI252/4.59554784619832</f>
        <v>0.41455637507474397</v>
      </c>
      <c r="AI252" s="173">
        <f>AG252*0.903051542728865</f>
        <v>1.9051136566025226</v>
      </c>
      <c r="AJ252" s="14">
        <f t="shared" si="84"/>
        <v>11801.732600000001</v>
      </c>
      <c r="AK252" s="14">
        <f t="shared" si="85"/>
        <v>2124.3126099999999</v>
      </c>
      <c r="AL252" s="14">
        <f t="shared" si="112"/>
        <v>782.67643999999996</v>
      </c>
      <c r="AM252" s="153">
        <f>V252*AH252</f>
        <v>153.80041515273001</v>
      </c>
      <c r="AN252" s="153">
        <f>V252*AI252</f>
        <v>706.7971665995359</v>
      </c>
      <c r="AO252" s="43" t="s">
        <v>84</v>
      </c>
      <c r="AP252" s="13" t="s">
        <v>85</v>
      </c>
      <c r="AQ252" s="20">
        <v>85176254</v>
      </c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</row>
    <row r="253" spans="1:62" ht="19.5" customHeight="1">
      <c r="A253" s="44" t="s">
        <v>642</v>
      </c>
      <c r="B253" s="44"/>
      <c r="C253" s="44"/>
      <c r="D253" s="44"/>
      <c r="E253" s="38">
        <f t="shared" si="100"/>
        <v>0</v>
      </c>
      <c r="F253" s="24">
        <v>0</v>
      </c>
      <c r="G253" s="13"/>
      <c r="H253" s="25"/>
      <c r="I253" s="26">
        <f t="shared" si="101"/>
        <v>0</v>
      </c>
      <c r="J253" s="27"/>
      <c r="K253" s="28"/>
      <c r="L253" s="40">
        <v>7898722574724</v>
      </c>
      <c r="M253" s="41" t="s">
        <v>643</v>
      </c>
      <c r="N253" s="30" t="str">
        <f>IF(K253="","",VLOOKUP(K253,'Inventário+Enviado+pela+Amazon+'!$C$1:$G$536,5,0))</f>
        <v/>
      </c>
      <c r="O253" s="31" t="str">
        <f>IF(M253="","",VLOOKUP(M253,'Estoque FULL '!$A:$D,3,0))</f>
        <v>TXMV37208</v>
      </c>
      <c r="P253" s="40"/>
      <c r="Q253" s="40"/>
      <c r="R253" s="40"/>
      <c r="S253" s="32">
        <f>IFERROR(IF(M253&lt;&gt;"",VLOOKUP(M253,'Estoque FULL '!$A:$D,4,0),0),0)</f>
        <v>0</v>
      </c>
      <c r="T253" s="33">
        <f>IFERROR(VLOOKUP(K253,'Inventário+Enviado+pela+Amazon+'!$C$1:$F$510,4,0),0)</f>
        <v>0</v>
      </c>
      <c r="U253" s="93"/>
      <c r="V253" s="35"/>
      <c r="W253" s="13"/>
      <c r="X253" s="13"/>
      <c r="Y253" s="13"/>
      <c r="Z253" s="13"/>
      <c r="AA253" s="13"/>
      <c r="AB253" s="13"/>
      <c r="AC253" s="13" t="str">
        <f t="shared" si="102"/>
        <v/>
      </c>
      <c r="AD253" s="13"/>
      <c r="AE253" s="13"/>
      <c r="AF253" s="13"/>
      <c r="AG253" s="14"/>
      <c r="AH253" s="170"/>
      <c r="AI253" s="170"/>
      <c r="AJ253" s="14">
        <f t="shared" si="84"/>
        <v>0</v>
      </c>
      <c r="AK253" s="14">
        <f t="shared" si="85"/>
        <v>0</v>
      </c>
      <c r="AL253" s="14">
        <f t="shared" si="112"/>
        <v>0</v>
      </c>
      <c r="AM253" s="14"/>
      <c r="AN253" s="14"/>
      <c r="AO253" s="13"/>
      <c r="AP253" s="13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</row>
    <row r="254" spans="1:62" ht="19.5" customHeight="1">
      <c r="A254" s="44" t="s">
        <v>644</v>
      </c>
      <c r="B254" s="44"/>
      <c r="C254" s="44"/>
      <c r="D254" s="44"/>
      <c r="E254" s="38">
        <f t="shared" si="100"/>
        <v>0</v>
      </c>
      <c r="F254" s="24">
        <v>0</v>
      </c>
      <c r="G254" s="13"/>
      <c r="H254" s="25"/>
      <c r="I254" s="26">
        <f t="shared" si="101"/>
        <v>0</v>
      </c>
      <c r="J254" s="27"/>
      <c r="K254" s="28" t="s">
        <v>645</v>
      </c>
      <c r="L254" s="40">
        <v>7898722572140</v>
      </c>
      <c r="M254" s="41" t="s">
        <v>646</v>
      </c>
      <c r="N254" s="30" t="str">
        <f>IF(K254="","",VLOOKUP(K254,'Inventário+Enviado+pela+Amazon+'!$C$1:$G$536,5,0))</f>
        <v>Y8-0XE0-RU59</v>
      </c>
      <c r="O254" s="31" t="str">
        <f>IF(M254="","",VLOOKUP(M254,'Estoque FULL '!$A:$D,3,0))</f>
        <v>EYJM10057</v>
      </c>
      <c r="P254" s="40"/>
      <c r="Q254" s="40"/>
      <c r="R254" s="40"/>
      <c r="S254" s="32">
        <f>IFERROR(IF(M254&lt;&gt;"",VLOOKUP(M254,'Estoque FULL '!$A:$D,4,0),0),0)</f>
        <v>0</v>
      </c>
      <c r="T254" s="33">
        <f>IFERROR(VLOOKUP(K254,'Inventário+Enviado+pela+Amazon+'!$C$1:$F$510,4,0),0)</f>
        <v>14</v>
      </c>
      <c r="U254" s="93"/>
      <c r="V254" s="42">
        <f t="shared" ref="V254:V274" si="119">I254+F254+S254+T254+U254</f>
        <v>14</v>
      </c>
      <c r="W254" s="13"/>
      <c r="X254" s="13"/>
      <c r="Y254" s="13"/>
      <c r="Z254" s="13"/>
      <c r="AA254" s="13"/>
      <c r="AB254" s="13"/>
      <c r="AC254" s="13" t="str">
        <f t="shared" si="102"/>
        <v/>
      </c>
      <c r="AD254" s="13"/>
      <c r="AE254" s="13"/>
      <c r="AF254" s="13"/>
      <c r="AG254" s="14"/>
      <c r="AH254" s="170"/>
      <c r="AI254" s="170"/>
      <c r="AJ254" s="14">
        <f t="shared" si="84"/>
        <v>0</v>
      </c>
      <c r="AK254" s="14">
        <f t="shared" si="85"/>
        <v>0</v>
      </c>
      <c r="AL254" s="14">
        <f t="shared" si="112"/>
        <v>0</v>
      </c>
      <c r="AM254" s="14"/>
      <c r="AN254" s="14"/>
      <c r="AO254" s="13"/>
      <c r="AP254" s="13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</row>
    <row r="255" spans="1:62" ht="19.5" customHeight="1">
      <c r="A255" s="44" t="s">
        <v>647</v>
      </c>
      <c r="B255" s="44"/>
      <c r="C255" s="44"/>
      <c r="D255" s="44"/>
      <c r="E255" s="38">
        <f t="shared" si="100"/>
        <v>0</v>
      </c>
      <c r="F255" s="24">
        <v>0</v>
      </c>
      <c r="G255" s="13"/>
      <c r="H255" s="25"/>
      <c r="I255" s="26">
        <f t="shared" si="101"/>
        <v>0</v>
      </c>
      <c r="J255" s="27"/>
      <c r="K255" s="28"/>
      <c r="L255" s="29"/>
      <c r="M255" s="30"/>
      <c r="N255" s="30" t="str">
        <f>IF(K255="","",VLOOKUP(K255,'Inventário+Enviado+pela+Amazon+'!$C$1:$G$536,5,0))</f>
        <v/>
      </c>
      <c r="O255" s="31" t="str">
        <f>IF(M255="","",VLOOKUP(M255,'Estoque FULL '!$A:$D,3,0))</f>
        <v/>
      </c>
      <c r="P255" s="31"/>
      <c r="Q255" s="31"/>
      <c r="R255" s="31"/>
      <c r="S255" s="32">
        <f>IFERROR(IF(M255&lt;&gt;"",VLOOKUP(M255,'Estoque FULL '!$A:$D,4,0),0),0)</f>
        <v>0</v>
      </c>
      <c r="T255" s="33">
        <f>IFERROR(VLOOKUP(K255,'Inventário+Enviado+pela+Amazon+'!$C$1:$F$510,4,0),0)</f>
        <v>0</v>
      </c>
      <c r="U255" s="93"/>
      <c r="V255" s="35">
        <f t="shared" si="119"/>
        <v>0</v>
      </c>
      <c r="W255" s="13"/>
      <c r="X255" s="13"/>
      <c r="Y255" s="13"/>
      <c r="Z255" s="13"/>
      <c r="AA255" s="13"/>
      <c r="AB255" s="13"/>
      <c r="AC255" s="13" t="str">
        <f t="shared" si="102"/>
        <v/>
      </c>
      <c r="AD255" s="13"/>
      <c r="AE255" s="13"/>
      <c r="AF255" s="13"/>
      <c r="AG255" s="14"/>
      <c r="AH255" s="170"/>
      <c r="AI255" s="170"/>
      <c r="AJ255" s="14">
        <f t="shared" si="84"/>
        <v>0</v>
      </c>
      <c r="AK255" s="14">
        <f t="shared" si="85"/>
        <v>0</v>
      </c>
      <c r="AL255" s="14">
        <f t="shared" si="112"/>
        <v>0</v>
      </c>
      <c r="AM255" s="14"/>
      <c r="AN255" s="14"/>
      <c r="AO255" s="13"/>
      <c r="AP255" s="13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</row>
    <row r="256" spans="1:62" ht="19.5" customHeight="1">
      <c r="A256" s="44" t="s">
        <v>3148</v>
      </c>
      <c r="B256" s="44"/>
      <c r="C256" s="44"/>
      <c r="D256" s="44"/>
      <c r="E256" s="24">
        <v>500</v>
      </c>
      <c r="F256" s="24">
        <v>500</v>
      </c>
      <c r="G256" s="13"/>
      <c r="H256" s="25"/>
      <c r="I256" s="26"/>
      <c r="J256" s="27"/>
      <c r="K256" s="28"/>
      <c r="L256" s="29"/>
      <c r="M256" s="41">
        <v>4374885411</v>
      </c>
      <c r="N256" s="30" t="str">
        <f>IF(K256="","",VLOOKUP(K256,'Inventário+Enviado+pela+Amazon+'!$C$1:$G$536,5,0))</f>
        <v/>
      </c>
      <c r="O256" s="31"/>
      <c r="P256" s="31"/>
      <c r="Q256" s="31"/>
      <c r="R256" s="31"/>
      <c r="S256" s="32">
        <f>IFERROR(IF(M256&lt;&gt;"",VLOOKUP(M256,'Estoque FULL '!$A:$D,4,0),0),0)</f>
        <v>0</v>
      </c>
      <c r="T256" s="33"/>
      <c r="U256" s="93"/>
      <c r="V256" s="35">
        <f t="shared" si="119"/>
        <v>500</v>
      </c>
      <c r="W256" s="13"/>
      <c r="X256" s="13"/>
      <c r="Y256" s="13"/>
      <c r="Z256" s="13"/>
      <c r="AA256" s="13"/>
      <c r="AB256" s="13"/>
      <c r="AC256" s="13"/>
      <c r="AD256" s="13"/>
      <c r="AE256" s="101">
        <v>63.07</v>
      </c>
      <c r="AF256" s="101">
        <v>11.36</v>
      </c>
      <c r="AG256" s="14">
        <v>4.22</v>
      </c>
      <c r="AH256" s="171">
        <f>(AE256/AE257)*AH257</f>
        <v>0.79672136131208515</v>
      </c>
      <c r="AI256" s="171">
        <f>(AF256/AF257)*AI257</f>
        <v>3.6604770146883676</v>
      </c>
      <c r="AJ256" s="14">
        <f t="shared" ref="AJ256" si="120">IFERROR(V256*AE256,0)</f>
        <v>31535</v>
      </c>
      <c r="AK256" s="14">
        <f t="shared" ref="AK256" si="121">IFERROR(V256*AF256,0)</f>
        <v>5680</v>
      </c>
      <c r="AL256" s="14">
        <f t="shared" si="112"/>
        <v>2110</v>
      </c>
      <c r="AM256" s="153">
        <f>V256*AH256</f>
        <v>398.36068065604258</v>
      </c>
      <c r="AN256" s="153">
        <f>V256*AI256</f>
        <v>1830.2385073441837</v>
      </c>
      <c r="AO256" s="154" t="s">
        <v>3142</v>
      </c>
      <c r="AP256" s="155" t="s">
        <v>3146</v>
      </c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</row>
    <row r="257" spans="1:62" ht="19.5" customHeight="1">
      <c r="A257" s="100" t="s">
        <v>3149</v>
      </c>
      <c r="B257" s="44"/>
      <c r="C257" s="44"/>
      <c r="D257" s="44"/>
      <c r="E257" s="38">
        <f>F257+G25354</f>
        <v>708</v>
      </c>
      <c r="F257" s="24">
        <v>708</v>
      </c>
      <c r="G257" s="13">
        <v>0</v>
      </c>
      <c r="H257" s="25">
        <v>20</v>
      </c>
      <c r="I257" s="26">
        <f t="shared" si="101"/>
        <v>0</v>
      </c>
      <c r="J257" s="27"/>
      <c r="K257" s="28" t="s">
        <v>648</v>
      </c>
      <c r="L257" s="40">
        <v>7898722575080</v>
      </c>
      <c r="M257" s="41" t="s">
        <v>649</v>
      </c>
      <c r="N257" s="30" t="str">
        <f>IF(K257="","",VLOOKUP(K257,'Inventário+Enviado+pela+Amazon+'!$C$1:$G$536,5,0))</f>
        <v>7T-HYUY-P02S</v>
      </c>
      <c r="O257" s="31" t="str">
        <f>IF(M257="","",VLOOKUP(M257,'Estoque FULL '!$A:$D,3,0))</f>
        <v>EVYK04233</v>
      </c>
      <c r="P257" s="40"/>
      <c r="Q257" s="40"/>
      <c r="R257" s="40"/>
      <c r="S257" s="32">
        <f>IFERROR(IF(M257&lt;&gt;"",VLOOKUP(M257,'Estoque FULL '!$A:$D,4,0),0),0)</f>
        <v>399</v>
      </c>
      <c r="T257" s="33">
        <v>0</v>
      </c>
      <c r="U257" s="93"/>
      <c r="V257" s="42">
        <f t="shared" si="119"/>
        <v>1107</v>
      </c>
      <c r="W257" s="13">
        <f>V258*X257</f>
        <v>0</v>
      </c>
      <c r="X257" s="13">
        <v>91.32</v>
      </c>
      <c r="Y257" s="13">
        <v>16.446300000000001</v>
      </c>
      <c r="Z257" s="13">
        <f>V258*Y257</f>
        <v>0</v>
      </c>
      <c r="AA257" s="13"/>
      <c r="AB257" s="13"/>
      <c r="AC257" s="13" t="str">
        <f t="shared" si="102"/>
        <v/>
      </c>
      <c r="AD257" s="13"/>
      <c r="AE257" s="101">
        <v>76.27</v>
      </c>
      <c r="AF257" s="101">
        <v>13.74</v>
      </c>
      <c r="AG257" s="14">
        <v>5.0999999999999996</v>
      </c>
      <c r="AH257" s="170">
        <v>0.96346818181818183</v>
      </c>
      <c r="AI257" s="170">
        <v>4.4273727272727266</v>
      </c>
      <c r="AJ257" s="14">
        <f t="shared" si="84"/>
        <v>84430.89</v>
      </c>
      <c r="AK257" s="14">
        <f t="shared" si="85"/>
        <v>15210.18</v>
      </c>
      <c r="AL257" s="14">
        <f t="shared" si="112"/>
        <v>5645.7</v>
      </c>
      <c r="AM257" s="153">
        <f>V257*AH257</f>
        <v>1066.5592772727273</v>
      </c>
      <c r="AN257" s="153">
        <f>V257*AI257</f>
        <v>4901.1016090909079</v>
      </c>
      <c r="AO257" s="154" t="s">
        <v>3142</v>
      </c>
      <c r="AP257" s="155" t="s">
        <v>3146</v>
      </c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</row>
    <row r="258" spans="1:62" ht="19.5" customHeight="1">
      <c r="A258" s="102" t="s">
        <v>650</v>
      </c>
      <c r="B258" s="44"/>
      <c r="C258" s="44"/>
      <c r="D258" s="44"/>
      <c r="E258" s="38">
        <f t="shared" ref="E258:E279" si="122">F258+I258</f>
        <v>0</v>
      </c>
      <c r="F258" s="51">
        <v>0</v>
      </c>
      <c r="G258" s="13"/>
      <c r="H258" s="25"/>
      <c r="I258" s="26">
        <f t="shared" si="101"/>
        <v>0</v>
      </c>
      <c r="J258" s="45" t="s">
        <v>651</v>
      </c>
      <c r="K258" s="28" t="s">
        <v>652</v>
      </c>
      <c r="L258" s="40">
        <v>7898722573338</v>
      </c>
      <c r="M258" s="41" t="s">
        <v>653</v>
      </c>
      <c r="N258" s="30" t="str">
        <f>IF(K258="","",VLOOKUP(K258,'Inventário+Enviado+pela+Amazon+'!$C$1:$G$536,5,0))</f>
        <v>EG-F04X-34DY</v>
      </c>
      <c r="O258" s="31" t="str">
        <f>IF(M258="","",VLOOKUP(M258,'Estoque FULL '!$A:$D,3,0))</f>
        <v>KMKB95665</v>
      </c>
      <c r="P258" s="40"/>
      <c r="Q258" s="40"/>
      <c r="R258" s="40"/>
      <c r="S258" s="32">
        <f>IFERROR(IF(M258&lt;&gt;"",VLOOKUP(M258,'Estoque FULL '!$A:$D,4,0),0),0)</f>
        <v>0</v>
      </c>
      <c r="T258" s="33">
        <f>IFERROR(VLOOKUP(K258,'Inventário+Enviado+pela+Amazon+'!$C$1:$F$510,4,0),0)</f>
        <v>0</v>
      </c>
      <c r="U258" s="34"/>
      <c r="V258" s="42">
        <f t="shared" si="119"/>
        <v>0</v>
      </c>
      <c r="W258" s="13">
        <f>V257*X258</f>
        <v>45929.43</v>
      </c>
      <c r="X258" s="13">
        <v>41.49</v>
      </c>
      <c r="Y258" s="13">
        <v>4.9817999999999998</v>
      </c>
      <c r="Z258" s="13">
        <f>V257*Y258</f>
        <v>5514.8526000000002</v>
      </c>
      <c r="AA258" s="13"/>
      <c r="AB258" s="13"/>
      <c r="AC258" s="13" t="str">
        <f t="shared" si="102"/>
        <v/>
      </c>
      <c r="AD258" s="13"/>
      <c r="AE258" s="13">
        <v>27.65</v>
      </c>
      <c r="AF258" s="13">
        <v>4.9800000000000004</v>
      </c>
      <c r="AG258" s="14">
        <v>2.9546874999999999</v>
      </c>
      <c r="AH258" s="170"/>
      <c r="AI258" s="170"/>
      <c r="AJ258" s="14">
        <f t="shared" si="84"/>
        <v>0</v>
      </c>
      <c r="AK258" s="14">
        <f t="shared" si="85"/>
        <v>0</v>
      </c>
      <c r="AL258" s="14">
        <f t="shared" si="112"/>
        <v>0</v>
      </c>
      <c r="AM258" s="14"/>
      <c r="AN258" s="14"/>
      <c r="AO258" s="43" t="s">
        <v>84</v>
      </c>
      <c r="AP258" s="13" t="s">
        <v>85</v>
      </c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</row>
    <row r="259" spans="1:62" ht="19.5" customHeight="1">
      <c r="A259" s="102" t="s">
        <v>654</v>
      </c>
      <c r="B259" s="44"/>
      <c r="C259" s="44"/>
      <c r="D259" s="44"/>
      <c r="E259" s="38">
        <f t="shared" si="122"/>
        <v>56</v>
      </c>
      <c r="F259" s="51">
        <v>56</v>
      </c>
      <c r="G259" s="13"/>
      <c r="H259" s="25"/>
      <c r="I259" s="26">
        <f t="shared" si="101"/>
        <v>0</v>
      </c>
      <c r="J259" s="45" t="s">
        <v>655</v>
      </c>
      <c r="K259" s="28" t="s">
        <v>656</v>
      </c>
      <c r="L259" s="40">
        <v>7898722573321</v>
      </c>
      <c r="M259" s="41" t="s">
        <v>657</v>
      </c>
      <c r="N259" s="30" t="str">
        <f>IF(K259="","",VLOOKUP(K259,'Inventário+Enviado+pela+Amazon+'!$C$1:$G$536,5,0))</f>
        <v>YF-JBXT-2SEB</v>
      </c>
      <c r="O259" s="31" t="str">
        <f>IF(M259="","",VLOOKUP(M259,'Estoque FULL '!$A:$D,3,0))</f>
        <v>FJEJ93712</v>
      </c>
      <c r="P259" s="40"/>
      <c r="Q259" s="40"/>
      <c r="R259" s="40"/>
      <c r="S259" s="32">
        <f>IFERROR(IF(M259&lt;&gt;"",VLOOKUP(M259,'Estoque FULL '!$A:$D,4,0),0),0)</f>
        <v>18</v>
      </c>
      <c r="T259" s="33">
        <f>IFERROR(VLOOKUP(K259,'Inventário+Enviado+pela+Amazon+'!$C$1:$F$510,4,0),0)</f>
        <v>0</v>
      </c>
      <c r="U259" s="34"/>
      <c r="V259" s="42">
        <f t="shared" si="119"/>
        <v>74</v>
      </c>
      <c r="W259" s="13"/>
      <c r="X259" s="13"/>
      <c r="Y259" s="13"/>
      <c r="Z259" s="13"/>
      <c r="AA259" s="13"/>
      <c r="AB259" s="13"/>
      <c r="AC259" s="13" t="str">
        <f t="shared" si="102"/>
        <v/>
      </c>
      <c r="AD259" s="13"/>
      <c r="AE259" s="13">
        <v>27.65</v>
      </c>
      <c r="AF259" s="13">
        <v>4.9800000000000004</v>
      </c>
      <c r="AG259" s="14">
        <v>2.9546874999999999</v>
      </c>
      <c r="AH259" s="170"/>
      <c r="AI259" s="170"/>
      <c r="AJ259" s="14">
        <f t="shared" si="84"/>
        <v>2046.1</v>
      </c>
      <c r="AK259" s="14">
        <f t="shared" si="85"/>
        <v>368.52000000000004</v>
      </c>
      <c r="AL259" s="14">
        <f t="shared" si="112"/>
        <v>218.64687499999999</v>
      </c>
      <c r="AM259" s="14"/>
      <c r="AN259" s="14"/>
      <c r="AO259" s="43" t="s">
        <v>84</v>
      </c>
      <c r="AP259" s="13" t="s">
        <v>85</v>
      </c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</row>
    <row r="260" spans="1:62" ht="19.5" customHeight="1">
      <c r="A260" s="103" t="s">
        <v>658</v>
      </c>
      <c r="B260" s="44"/>
      <c r="C260" s="44"/>
      <c r="D260" s="44"/>
      <c r="E260" s="38">
        <f t="shared" si="122"/>
        <v>0</v>
      </c>
      <c r="F260" s="24">
        <v>0</v>
      </c>
      <c r="G260" s="13"/>
      <c r="H260" s="25"/>
      <c r="I260" s="26">
        <f t="shared" si="101"/>
        <v>0</v>
      </c>
      <c r="J260" s="27"/>
      <c r="K260" s="28"/>
      <c r="L260" s="29"/>
      <c r="M260" s="30"/>
      <c r="N260" s="30" t="str">
        <f>IF(K260="","",VLOOKUP(K260,'Inventário+Enviado+pela+Amazon+'!$C$1:$G$536,5,0))</f>
        <v/>
      </c>
      <c r="O260" s="31" t="str">
        <f>IF(M260="","",VLOOKUP(M260,'Estoque FULL '!$A:$D,3,0))</f>
        <v/>
      </c>
      <c r="P260" s="31"/>
      <c r="Q260" s="31"/>
      <c r="R260" s="31"/>
      <c r="S260" s="32">
        <f>IFERROR(IF(M260&lt;&gt;"",VLOOKUP(M260,'Estoque FULL '!$A:$D,4,0),0),0)</f>
        <v>0</v>
      </c>
      <c r="T260" s="33">
        <f>IFERROR(VLOOKUP(K260,'Inventário+Enviado+pela+Amazon+'!$C$1:$F$510,4,0),0)</f>
        <v>0</v>
      </c>
      <c r="U260" s="34"/>
      <c r="V260" s="35">
        <f t="shared" si="119"/>
        <v>0</v>
      </c>
      <c r="W260" s="13"/>
      <c r="X260" s="13"/>
      <c r="Y260" s="13"/>
      <c r="Z260" s="13"/>
      <c r="AA260" s="13"/>
      <c r="AB260" s="13"/>
      <c r="AC260" s="13" t="str">
        <f t="shared" si="102"/>
        <v/>
      </c>
      <c r="AD260" s="13"/>
      <c r="AE260" s="13"/>
      <c r="AF260" s="13"/>
      <c r="AG260" s="14"/>
      <c r="AH260" s="170"/>
      <c r="AI260" s="170"/>
      <c r="AJ260" s="14">
        <f t="shared" si="84"/>
        <v>0</v>
      </c>
      <c r="AK260" s="14">
        <f t="shared" si="85"/>
        <v>0</v>
      </c>
      <c r="AL260" s="14">
        <f t="shared" si="112"/>
        <v>0</v>
      </c>
      <c r="AM260" s="14"/>
      <c r="AN260" s="14"/>
      <c r="AO260" s="13"/>
      <c r="AP260" s="13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</row>
    <row r="261" spans="1:62" ht="19.5" customHeight="1">
      <c r="A261" s="44" t="s">
        <v>659</v>
      </c>
      <c r="B261" s="44"/>
      <c r="C261" s="44"/>
      <c r="D261" s="44"/>
      <c r="E261" s="38">
        <f t="shared" si="122"/>
        <v>0</v>
      </c>
      <c r="F261" s="39">
        <v>0</v>
      </c>
      <c r="G261" s="13"/>
      <c r="H261" s="25"/>
      <c r="I261" s="26">
        <f t="shared" si="101"/>
        <v>0</v>
      </c>
      <c r="J261" s="27"/>
      <c r="K261" s="28" t="s">
        <v>660</v>
      </c>
      <c r="L261" s="40">
        <v>7908125206525</v>
      </c>
      <c r="M261" s="41" t="s">
        <v>661</v>
      </c>
      <c r="N261" s="30" t="str">
        <f>IF(K261="","",VLOOKUP(K261,'Inventário+Enviado+pela+Amazon+'!$C$1:$G$536,5,0))</f>
        <v>CV-Z9H5-BX9R</v>
      </c>
      <c r="O261" s="31" t="str">
        <f>IF(M261="","",VLOOKUP(M261,'Estoque FULL '!$A:$D,3,0))</f>
        <v>YHYW78210</v>
      </c>
      <c r="P261" s="40"/>
      <c r="Q261" s="40"/>
      <c r="R261" s="40"/>
      <c r="S261" s="32">
        <f>IFERROR(IF(M261&lt;&gt;"",VLOOKUP(M261,'Estoque FULL '!$A:$D,4,0),0),0)</f>
        <v>1</v>
      </c>
      <c r="T261" s="33">
        <f>IFERROR(VLOOKUP(K261,'Inventário+Enviado+pela+Amazon+'!$C$1:$F$510,4,0),0)</f>
        <v>22</v>
      </c>
      <c r="U261" s="34"/>
      <c r="V261" s="42">
        <f t="shared" si="119"/>
        <v>23</v>
      </c>
      <c r="W261" s="13">
        <f t="shared" ref="W261:W263" si="123">V261*X261</f>
        <v>184</v>
      </c>
      <c r="X261" s="13">
        <v>8</v>
      </c>
      <c r="Y261" s="13"/>
      <c r="Z261" s="13">
        <f t="shared" ref="Z261:Z263" si="124">V261*Y261</f>
        <v>0</v>
      </c>
      <c r="AA261" s="13"/>
      <c r="AB261" s="13"/>
      <c r="AC261" s="13" t="str">
        <f t="shared" si="102"/>
        <v/>
      </c>
      <c r="AD261" s="13"/>
      <c r="AE261" s="13"/>
      <c r="AF261" s="13"/>
      <c r="AG261" s="14"/>
      <c r="AH261" s="170"/>
      <c r="AI261" s="170"/>
      <c r="AJ261" s="14">
        <f t="shared" si="84"/>
        <v>0</v>
      </c>
      <c r="AK261" s="14">
        <f t="shared" si="85"/>
        <v>0</v>
      </c>
      <c r="AL261" s="14">
        <f t="shared" si="112"/>
        <v>0</v>
      </c>
      <c r="AM261" s="14"/>
      <c r="AN261" s="14"/>
      <c r="AO261" s="13"/>
      <c r="AP261" s="13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</row>
    <row r="262" spans="1:62" ht="19.5" customHeight="1">
      <c r="A262" s="44" t="s">
        <v>3083</v>
      </c>
      <c r="B262" s="44"/>
      <c r="C262" s="44"/>
      <c r="D262" s="44"/>
      <c r="E262" s="38"/>
      <c r="F262" s="39">
        <v>0</v>
      </c>
      <c r="G262" s="13"/>
      <c r="H262" s="25"/>
      <c r="I262" s="26"/>
      <c r="J262" s="27"/>
      <c r="K262" s="28"/>
      <c r="L262" s="40"/>
      <c r="M262" s="41"/>
      <c r="N262" s="30" t="str">
        <f>IF(K262="","",VLOOKUP(K262,'Inventário+Enviado+pela+Amazon+'!$C$1:$G$536,5,0))</f>
        <v/>
      </c>
      <c r="O262" s="31"/>
      <c r="P262" s="40"/>
      <c r="Q262" s="40"/>
      <c r="R262" s="40"/>
      <c r="S262" s="32">
        <f>IFERROR(IF(M262&lt;&gt;"",VLOOKUP(M262,'Estoque FULL '!$A:$D,4,0),0),0)</f>
        <v>0</v>
      </c>
      <c r="T262" s="33"/>
      <c r="U262" s="34"/>
      <c r="V262" s="42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4"/>
      <c r="AH262" s="170"/>
      <c r="AI262" s="170"/>
      <c r="AJ262" s="14"/>
      <c r="AK262" s="14"/>
      <c r="AL262" s="14">
        <f t="shared" si="112"/>
        <v>0</v>
      </c>
      <c r="AM262" s="14"/>
      <c r="AN262" s="14"/>
      <c r="AO262" s="13"/>
      <c r="AP262" s="13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</row>
    <row r="263" spans="1:62" ht="19.5" customHeight="1">
      <c r="A263" s="44" t="s">
        <v>662</v>
      </c>
      <c r="B263" s="44"/>
      <c r="C263" s="44"/>
      <c r="D263" s="44"/>
      <c r="E263" s="38">
        <f t="shared" si="122"/>
        <v>0</v>
      </c>
      <c r="F263" s="39">
        <v>0</v>
      </c>
      <c r="G263" s="13"/>
      <c r="H263" s="25"/>
      <c r="I263" s="26">
        <f t="shared" si="101"/>
        <v>0</v>
      </c>
      <c r="J263" s="27"/>
      <c r="K263" s="28" t="s">
        <v>663</v>
      </c>
      <c r="L263" s="40">
        <v>7908125206532</v>
      </c>
      <c r="M263" s="41" t="s">
        <v>664</v>
      </c>
      <c r="N263" s="30" t="str">
        <f>IF(K263="","",VLOOKUP(K263,'Inventário+Enviado+pela+Amazon+'!$C$1:$G$536,5,0))</f>
        <v>6S-BXII-MSJ5</v>
      </c>
      <c r="O263" s="31" t="str">
        <f>IF(M263="","",VLOOKUP(M263,'Estoque FULL '!$A:$D,3,0))</f>
        <v>RNZC65898</v>
      </c>
      <c r="P263" s="40"/>
      <c r="Q263" s="40"/>
      <c r="R263" s="40"/>
      <c r="S263" s="32">
        <f>IFERROR(IF(M263&lt;&gt;"",VLOOKUP(M263,'Estoque FULL '!$A:$D,4,0),0),0)</f>
        <v>0</v>
      </c>
      <c r="T263" s="33">
        <f>IFERROR(VLOOKUP(K263,'Inventário+Enviado+pela+Amazon+'!$C$1:$F$510,4,0),0)</f>
        <v>0</v>
      </c>
      <c r="U263" s="34"/>
      <c r="V263" s="42">
        <f t="shared" si="119"/>
        <v>0</v>
      </c>
      <c r="W263" s="13">
        <f t="shared" si="123"/>
        <v>0</v>
      </c>
      <c r="X263" s="13">
        <v>9.8000000000000007</v>
      </c>
      <c r="Y263" s="13"/>
      <c r="Z263" s="13">
        <f t="shared" si="124"/>
        <v>0</v>
      </c>
      <c r="AA263" s="13"/>
      <c r="AB263" s="13"/>
      <c r="AC263" s="13" t="str">
        <f t="shared" si="102"/>
        <v/>
      </c>
      <c r="AD263" s="13"/>
      <c r="AE263" s="13"/>
      <c r="AF263" s="13"/>
      <c r="AG263" s="14"/>
      <c r="AH263" s="170"/>
      <c r="AI263" s="170"/>
      <c r="AJ263" s="14">
        <f t="shared" si="84"/>
        <v>0</v>
      </c>
      <c r="AK263" s="14">
        <f t="shared" si="85"/>
        <v>0</v>
      </c>
      <c r="AL263" s="14">
        <f t="shared" si="112"/>
        <v>0</v>
      </c>
      <c r="AM263" s="14"/>
      <c r="AN263" s="14"/>
      <c r="AO263" s="13"/>
      <c r="AP263" s="13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</row>
    <row r="264" spans="1:62" ht="19.5" customHeight="1">
      <c r="A264" s="44" t="s">
        <v>665</v>
      </c>
      <c r="B264" s="44"/>
      <c r="C264" s="44"/>
      <c r="D264" s="44"/>
      <c r="E264" s="38">
        <f t="shared" si="122"/>
        <v>0</v>
      </c>
      <c r="F264" s="24">
        <v>0</v>
      </c>
      <c r="G264" s="13"/>
      <c r="H264" s="25"/>
      <c r="I264" s="26">
        <f t="shared" si="101"/>
        <v>0</v>
      </c>
      <c r="J264" s="27"/>
      <c r="K264" s="28" t="s">
        <v>666</v>
      </c>
      <c r="L264" s="40">
        <v>7908161404961</v>
      </c>
      <c r="M264" s="41"/>
      <c r="N264" s="30" t="str">
        <f>IF(K264="","",VLOOKUP(K264,'Inventário+Enviado+pela+Amazon+'!$C$1:$G$536,5,0))</f>
        <v>H9-62XB-FEX3</v>
      </c>
      <c r="O264" s="31" t="str">
        <f>IF(M264="","",VLOOKUP(M264,'Estoque FULL '!$A:$D,3,0))</f>
        <v/>
      </c>
      <c r="P264" s="40"/>
      <c r="Q264" s="40"/>
      <c r="R264" s="40"/>
      <c r="S264" s="32">
        <f>IFERROR(IF(M264&lt;&gt;"",VLOOKUP(M264,'Estoque FULL '!$A:$D,4,0),0),0)</f>
        <v>0</v>
      </c>
      <c r="T264" s="33">
        <f>IFERROR(VLOOKUP(K264,'Inventário+Enviado+pela+Amazon+'!$C$1:$F$510,4,0),0)</f>
        <v>0</v>
      </c>
      <c r="U264" s="34"/>
      <c r="V264" s="35">
        <f t="shared" si="119"/>
        <v>0</v>
      </c>
      <c r="W264" s="13"/>
      <c r="X264" s="13"/>
      <c r="Y264" s="13"/>
      <c r="Z264" s="13"/>
      <c r="AA264" s="13"/>
      <c r="AB264" s="13"/>
      <c r="AC264" s="13" t="str">
        <f t="shared" si="102"/>
        <v/>
      </c>
      <c r="AD264" s="13"/>
      <c r="AE264" s="13"/>
      <c r="AF264" s="13"/>
      <c r="AG264" s="14"/>
      <c r="AH264" s="170"/>
      <c r="AI264" s="170"/>
      <c r="AJ264" s="14">
        <f t="shared" si="84"/>
        <v>0</v>
      </c>
      <c r="AK264" s="14">
        <f t="shared" si="85"/>
        <v>0</v>
      </c>
      <c r="AL264" s="14">
        <f t="shared" si="112"/>
        <v>0</v>
      </c>
      <c r="AM264" s="14"/>
      <c r="AN264" s="14"/>
      <c r="AO264" s="13"/>
      <c r="AP264" s="13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</row>
    <row r="265" spans="1:62" ht="19.5" customHeight="1">
      <c r="A265" s="44" t="s">
        <v>667</v>
      </c>
      <c r="B265" s="44"/>
      <c r="C265" s="44"/>
      <c r="D265" s="44"/>
      <c r="E265" s="38">
        <f t="shared" si="122"/>
        <v>0</v>
      </c>
      <c r="F265" s="24">
        <v>0</v>
      </c>
      <c r="G265" s="13"/>
      <c r="H265" s="25"/>
      <c r="I265" s="26">
        <f t="shared" si="101"/>
        <v>0</v>
      </c>
      <c r="J265" s="27"/>
      <c r="K265" s="28"/>
      <c r="L265" s="29"/>
      <c r="M265" s="30"/>
      <c r="N265" s="30" t="str">
        <f>IF(K265="","",VLOOKUP(K265,'Inventário+Enviado+pela+Amazon+'!$C$1:$G$536,5,0))</f>
        <v/>
      </c>
      <c r="O265" s="31" t="str">
        <f>IF(M265="","",VLOOKUP(M265,'Estoque FULL '!$A:$D,3,0))</f>
        <v/>
      </c>
      <c r="P265" s="31"/>
      <c r="Q265" s="31"/>
      <c r="R265" s="31"/>
      <c r="S265" s="32">
        <f>IFERROR(IF(M265&lt;&gt;"",VLOOKUP(M265,'Estoque FULL '!$A:$D,4,0),0),0)</f>
        <v>0</v>
      </c>
      <c r="T265" s="33">
        <f>IFERROR(VLOOKUP(K265,'Inventário+Enviado+pela+Amazon+'!$C$1:$F$510,4,0),0)</f>
        <v>0</v>
      </c>
      <c r="U265" s="34"/>
      <c r="V265" s="35">
        <f t="shared" si="119"/>
        <v>0</v>
      </c>
      <c r="W265" s="13"/>
      <c r="X265" s="13"/>
      <c r="Y265" s="13"/>
      <c r="Z265" s="13"/>
      <c r="AA265" s="13"/>
      <c r="AB265" s="13"/>
      <c r="AC265" s="13" t="str">
        <f t="shared" si="102"/>
        <v/>
      </c>
      <c r="AD265" s="13"/>
      <c r="AE265" s="13"/>
      <c r="AF265" s="13"/>
      <c r="AG265" s="14"/>
      <c r="AH265" s="170"/>
      <c r="AI265" s="170"/>
      <c r="AJ265" s="14">
        <f t="shared" si="84"/>
        <v>0</v>
      </c>
      <c r="AK265" s="14">
        <f t="shared" si="85"/>
        <v>0</v>
      </c>
      <c r="AL265" s="14">
        <f t="shared" si="112"/>
        <v>0</v>
      </c>
      <c r="AM265" s="14"/>
      <c r="AN265" s="14"/>
      <c r="AO265" s="13"/>
      <c r="AP265" s="13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</row>
    <row r="266" spans="1:62" ht="19.5" customHeight="1">
      <c r="A266" s="44" t="s">
        <v>668</v>
      </c>
      <c r="B266" s="44"/>
      <c r="C266" s="44"/>
      <c r="D266" s="44"/>
      <c r="E266" s="38">
        <f t="shared" si="122"/>
        <v>100</v>
      </c>
      <c r="F266" s="39">
        <v>0</v>
      </c>
      <c r="G266" s="13">
        <v>1</v>
      </c>
      <c r="H266" s="25">
        <v>100</v>
      </c>
      <c r="I266" s="26">
        <f t="shared" si="101"/>
        <v>100</v>
      </c>
      <c r="J266" s="27"/>
      <c r="K266" s="28" t="s">
        <v>669</v>
      </c>
      <c r="L266" s="40">
        <v>7908125204552</v>
      </c>
      <c r="M266" s="41" t="s">
        <v>670</v>
      </c>
      <c r="N266" s="30" t="str">
        <f>IF(K266="","",VLOOKUP(K266,'Inventário+Enviado+pela+Amazon+'!$C$1:$G$536,5,0))</f>
        <v>4L-ZZ9G-LRGX</v>
      </c>
      <c r="O266" s="31" t="str">
        <f>IF(M266="","",VLOOKUP(M266,'Estoque FULL '!$A:$D,3,0))</f>
        <v>HAQM22276</v>
      </c>
      <c r="P266" s="40"/>
      <c r="Q266" s="40"/>
      <c r="R266" s="40"/>
      <c r="S266" s="32">
        <f>IFERROR(IF(M266&lt;&gt;"",VLOOKUP(M266,'Estoque FULL '!$A:$D,4,0),0),0)</f>
        <v>9</v>
      </c>
      <c r="T266" s="33">
        <f>IFERROR(VLOOKUP(K266,'Inventário+Enviado+pela+Amazon+'!$C$1:$F$510,4,0),0)</f>
        <v>26</v>
      </c>
      <c r="U266" s="34"/>
      <c r="V266" s="42">
        <f t="shared" si="119"/>
        <v>135</v>
      </c>
      <c r="W266" s="13">
        <f t="shared" ref="W266:W273" si="125">V266*X266</f>
        <v>371.25</v>
      </c>
      <c r="X266" s="13">
        <v>2.75</v>
      </c>
      <c r="Y266" s="13"/>
      <c r="Z266" s="13">
        <f t="shared" ref="Z266:Z271" si="126">V266*Y266</f>
        <v>0</v>
      </c>
      <c r="AA266" s="13"/>
      <c r="AB266" s="13"/>
      <c r="AC266" s="13" t="str">
        <f t="shared" si="102"/>
        <v/>
      </c>
      <c r="AD266" s="13"/>
      <c r="AE266" s="13"/>
      <c r="AF266" s="13"/>
      <c r="AG266" s="14"/>
      <c r="AH266" s="170"/>
      <c r="AI266" s="170"/>
      <c r="AJ266" s="14">
        <f t="shared" si="84"/>
        <v>0</v>
      </c>
      <c r="AK266" s="14">
        <f t="shared" si="85"/>
        <v>0</v>
      </c>
      <c r="AL266" s="14">
        <f t="shared" si="112"/>
        <v>0</v>
      </c>
      <c r="AM266" s="14"/>
      <c r="AN266" s="14"/>
      <c r="AO266" s="13"/>
      <c r="AP266" s="13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</row>
    <row r="267" spans="1:62" ht="19.5" customHeight="1">
      <c r="A267" s="44" t="s">
        <v>671</v>
      </c>
      <c r="B267" s="44"/>
      <c r="C267" s="44"/>
      <c r="D267" s="44"/>
      <c r="E267" s="38">
        <f t="shared" si="122"/>
        <v>0</v>
      </c>
      <c r="F267" s="39">
        <v>0</v>
      </c>
      <c r="G267" s="13"/>
      <c r="H267" s="25"/>
      <c r="I267" s="26">
        <f t="shared" si="101"/>
        <v>0</v>
      </c>
      <c r="J267" s="27"/>
      <c r="K267" s="28" t="s">
        <v>672</v>
      </c>
      <c r="L267" s="40">
        <v>7898605601400</v>
      </c>
      <c r="M267" s="41" t="s">
        <v>673</v>
      </c>
      <c r="N267" s="30" t="str">
        <f>IF(K267="","",VLOOKUP(K267,'Inventário+Enviado+pela+Amazon+'!$C$1:$G$536,5,0))</f>
        <v>BW-YLGG-ARIP</v>
      </c>
      <c r="O267" s="31" t="str">
        <f>IF(M267="","",VLOOKUP(M267,'Estoque FULL '!$A:$D,3,0))</f>
        <v>PSQD51905</v>
      </c>
      <c r="P267" s="40"/>
      <c r="Q267" s="40"/>
      <c r="R267" s="40"/>
      <c r="S267" s="32">
        <f>IFERROR(IF(M267&lt;&gt;"",VLOOKUP(M267,'Estoque FULL '!$A:$D,4,0),0),0)</f>
        <v>0</v>
      </c>
      <c r="T267" s="33">
        <f>IFERROR(VLOOKUP(K267,'Inventário+Enviado+pela+Amazon+'!$C$1:$F$510,4,0),0)</f>
        <v>26</v>
      </c>
      <c r="U267" s="34"/>
      <c r="V267" s="42">
        <f t="shared" si="119"/>
        <v>26</v>
      </c>
      <c r="W267" s="13">
        <f t="shared" si="125"/>
        <v>254.8</v>
      </c>
      <c r="X267" s="13">
        <v>9.8000000000000007</v>
      </c>
      <c r="Y267" s="13"/>
      <c r="Z267" s="13">
        <f t="shared" si="126"/>
        <v>0</v>
      </c>
      <c r="AA267" s="13"/>
      <c r="AB267" s="13"/>
      <c r="AC267" s="13" t="str">
        <f t="shared" si="102"/>
        <v/>
      </c>
      <c r="AD267" s="13"/>
      <c r="AE267" s="13">
        <v>6.3</v>
      </c>
      <c r="AF267" s="13"/>
      <c r="AG267" s="14"/>
      <c r="AH267" s="170"/>
      <c r="AI267" s="170"/>
      <c r="AJ267" s="14">
        <f t="shared" si="84"/>
        <v>163.79999999999998</v>
      </c>
      <c r="AK267" s="14">
        <f t="shared" si="85"/>
        <v>0</v>
      </c>
      <c r="AL267" s="14">
        <f t="shared" si="112"/>
        <v>0</v>
      </c>
      <c r="AM267" s="14"/>
      <c r="AN267" s="14"/>
      <c r="AO267" s="13" t="s">
        <v>674</v>
      </c>
      <c r="AP267" s="13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</row>
    <row r="268" spans="1:62" ht="19.5" customHeight="1">
      <c r="A268" s="44" t="s">
        <v>675</v>
      </c>
      <c r="B268" s="44"/>
      <c r="C268" s="44"/>
      <c r="D268" s="44"/>
      <c r="E268" s="38">
        <f t="shared" si="122"/>
        <v>0</v>
      </c>
      <c r="F268" s="39">
        <v>0</v>
      </c>
      <c r="G268" s="13">
        <v>0</v>
      </c>
      <c r="H268" s="25">
        <v>200</v>
      </c>
      <c r="I268" s="26">
        <f t="shared" si="101"/>
        <v>0</v>
      </c>
      <c r="J268" s="27"/>
      <c r="K268" s="28" t="s">
        <v>676</v>
      </c>
      <c r="L268" s="40">
        <v>7908125210584</v>
      </c>
      <c r="M268" s="41" t="s">
        <v>677</v>
      </c>
      <c r="N268" s="30" t="str">
        <f>IF(K268="","",VLOOKUP(K268,'Inventário+Enviado+pela+Amazon+'!$C$1:$G$536,5,0))</f>
        <v>43-AI4P-IC2Y</v>
      </c>
      <c r="O268" s="31" t="str">
        <f>IF(M268="","",VLOOKUP(M268,'Estoque FULL '!$A:$D,3,0))</f>
        <v>ZNFP23154</v>
      </c>
      <c r="P268" s="40"/>
      <c r="Q268" s="40"/>
      <c r="R268" s="40"/>
      <c r="S268" s="32">
        <f>IFERROR(IF(M268&lt;&gt;"",VLOOKUP(M268,'Estoque FULL '!$A:$D,4,0),0),0)</f>
        <v>57</v>
      </c>
      <c r="T268" s="33">
        <f>IFERROR(VLOOKUP(K268,'Inventário+Enviado+pela+Amazon+'!$C$1:$F$510,4,0),0)</f>
        <v>0</v>
      </c>
      <c r="U268" s="34"/>
      <c r="V268" s="42">
        <f t="shared" si="119"/>
        <v>57</v>
      </c>
      <c r="W268" s="13">
        <f t="shared" si="125"/>
        <v>182.4</v>
      </c>
      <c r="X268" s="13">
        <v>3.2</v>
      </c>
      <c r="Y268" s="13"/>
      <c r="Z268" s="13">
        <f t="shared" si="126"/>
        <v>0</v>
      </c>
      <c r="AA268" s="13"/>
      <c r="AB268" s="13"/>
      <c r="AC268" s="13" t="str">
        <f t="shared" si="102"/>
        <v/>
      </c>
      <c r="AD268" s="13"/>
      <c r="AE268" s="13"/>
      <c r="AF268" s="13"/>
      <c r="AG268" s="14"/>
      <c r="AH268" s="170"/>
      <c r="AI268" s="170"/>
      <c r="AJ268" s="14">
        <f t="shared" si="84"/>
        <v>0</v>
      </c>
      <c r="AK268" s="14">
        <f t="shared" si="85"/>
        <v>0</v>
      </c>
      <c r="AL268" s="14">
        <f t="shared" si="112"/>
        <v>0</v>
      </c>
      <c r="AM268" s="14"/>
      <c r="AN268" s="14"/>
      <c r="AO268" s="13"/>
      <c r="AP268" s="13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</row>
    <row r="269" spans="1:62" ht="19.5" customHeight="1">
      <c r="A269" s="44" t="s">
        <v>678</v>
      </c>
      <c r="B269" s="44"/>
      <c r="C269" s="44"/>
      <c r="D269" s="44"/>
      <c r="E269" s="38">
        <f t="shared" si="122"/>
        <v>0</v>
      </c>
      <c r="F269" s="24">
        <v>0</v>
      </c>
      <c r="G269" s="13"/>
      <c r="H269" s="25"/>
      <c r="I269" s="26">
        <f t="shared" si="101"/>
        <v>0</v>
      </c>
      <c r="J269" s="27"/>
      <c r="K269" s="28" t="s">
        <v>679</v>
      </c>
      <c r="L269" s="40">
        <v>7908125212274</v>
      </c>
      <c r="M269" s="41" t="s">
        <v>680</v>
      </c>
      <c r="N269" s="30" t="str">
        <f>IF(K269="","",VLOOKUP(K269,'Inventário+Enviado+pela+Amazon+'!$C$1:$G$536,5,0))</f>
        <v>OV-27A0-G8FN</v>
      </c>
      <c r="O269" s="31" t="str">
        <f>IF(M269="","",VLOOKUP(M269,'Estoque FULL '!$A:$D,3,0))</f>
        <v>SBVQ13375</v>
      </c>
      <c r="P269" s="40"/>
      <c r="Q269" s="40"/>
      <c r="R269" s="40"/>
      <c r="S269" s="32">
        <f>IFERROR(IF(M269&lt;&gt;"",VLOOKUP(M269,'Estoque FULL '!$A:$D,4,0),0),0)</f>
        <v>118</v>
      </c>
      <c r="T269" s="33">
        <f>IFERROR(VLOOKUP(K269,'Inventário+Enviado+pela+Amazon+'!$C$1:$F$510,4,0),0)</f>
        <v>19</v>
      </c>
      <c r="U269" s="34"/>
      <c r="V269" s="42">
        <f t="shared" si="119"/>
        <v>137</v>
      </c>
      <c r="W269" s="13">
        <f t="shared" si="125"/>
        <v>890.5</v>
      </c>
      <c r="X269" s="13">
        <v>6.5</v>
      </c>
      <c r="Y269" s="13"/>
      <c r="Z269" s="13">
        <f t="shared" si="126"/>
        <v>0</v>
      </c>
      <c r="AA269" s="13"/>
      <c r="AB269" s="13"/>
      <c r="AC269" s="13" t="str">
        <f t="shared" si="102"/>
        <v/>
      </c>
      <c r="AD269" s="13"/>
      <c r="AE269" s="13"/>
      <c r="AF269" s="13"/>
      <c r="AG269" s="14"/>
      <c r="AH269" s="170"/>
      <c r="AI269" s="170"/>
      <c r="AJ269" s="14">
        <f t="shared" si="84"/>
        <v>0</v>
      </c>
      <c r="AK269" s="14">
        <f t="shared" si="85"/>
        <v>0</v>
      </c>
      <c r="AL269" s="14">
        <f t="shared" si="112"/>
        <v>0</v>
      </c>
      <c r="AM269" s="14"/>
      <c r="AN269" s="14"/>
      <c r="AO269" s="13"/>
      <c r="AP269" s="13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</row>
    <row r="270" spans="1:62" ht="19.5" customHeight="1">
      <c r="A270" s="44" t="s">
        <v>681</v>
      </c>
      <c r="B270" s="44"/>
      <c r="C270" s="44"/>
      <c r="D270" s="44"/>
      <c r="E270" s="38">
        <f t="shared" si="122"/>
        <v>0</v>
      </c>
      <c r="F270" s="24">
        <v>0</v>
      </c>
      <c r="G270" s="13"/>
      <c r="H270" s="25"/>
      <c r="I270" s="26">
        <f t="shared" si="101"/>
        <v>0</v>
      </c>
      <c r="J270" s="27"/>
      <c r="K270" s="28"/>
      <c r="L270" s="29"/>
      <c r="M270" s="30"/>
      <c r="N270" s="30" t="str">
        <f>IF(K270="","",VLOOKUP(K270,'Inventário+Enviado+pela+Amazon+'!$C$1:$G$536,5,0))</f>
        <v/>
      </c>
      <c r="O270" s="31" t="str">
        <f>IF(M270="","",VLOOKUP(M270,'Estoque FULL '!$A:$D,3,0))</f>
        <v/>
      </c>
      <c r="P270" s="31"/>
      <c r="Q270" s="31"/>
      <c r="R270" s="31"/>
      <c r="S270" s="32">
        <f>IFERROR(IF(M270&lt;&gt;"",VLOOKUP(M270,'Estoque FULL '!$A:$D,4,0),0),0)</f>
        <v>0</v>
      </c>
      <c r="T270" s="33">
        <f>IFERROR(VLOOKUP(K270,'Inventário+Enviado+pela+Amazon+'!$C$1:$F$510,4,0),0)</f>
        <v>0</v>
      </c>
      <c r="U270" s="34"/>
      <c r="V270" s="35">
        <f t="shared" si="119"/>
        <v>0</v>
      </c>
      <c r="W270" s="13">
        <f t="shared" si="125"/>
        <v>0</v>
      </c>
      <c r="X270" s="13">
        <v>4.8</v>
      </c>
      <c r="Y270" s="13"/>
      <c r="Z270" s="13">
        <f t="shared" si="126"/>
        <v>0</v>
      </c>
      <c r="AA270" s="13"/>
      <c r="AB270" s="13"/>
      <c r="AC270" s="13" t="str">
        <f t="shared" si="102"/>
        <v/>
      </c>
      <c r="AD270" s="13"/>
      <c r="AE270" s="13"/>
      <c r="AF270" s="13"/>
      <c r="AG270" s="14"/>
      <c r="AH270" s="170"/>
      <c r="AI270" s="170"/>
      <c r="AJ270" s="14">
        <f t="shared" si="84"/>
        <v>0</v>
      </c>
      <c r="AK270" s="14">
        <f t="shared" si="85"/>
        <v>0</v>
      </c>
      <c r="AL270" s="14">
        <f t="shared" si="112"/>
        <v>0</v>
      </c>
      <c r="AM270" s="14"/>
      <c r="AN270" s="14"/>
      <c r="AO270" s="13"/>
      <c r="AP270" s="13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</row>
    <row r="271" spans="1:62" ht="19.5" customHeight="1">
      <c r="A271" s="44" t="s">
        <v>682</v>
      </c>
      <c r="B271" s="44"/>
      <c r="C271" s="44"/>
      <c r="D271" s="44"/>
      <c r="E271" s="38">
        <f t="shared" si="122"/>
        <v>0</v>
      </c>
      <c r="F271" s="24">
        <v>0</v>
      </c>
      <c r="G271" s="13"/>
      <c r="H271" s="25"/>
      <c r="I271" s="26">
        <f t="shared" si="101"/>
        <v>0</v>
      </c>
      <c r="J271" s="27"/>
      <c r="K271" s="28" t="s">
        <v>683</v>
      </c>
      <c r="L271" s="40">
        <v>7908125208888</v>
      </c>
      <c r="M271" s="41" t="s">
        <v>684</v>
      </c>
      <c r="N271" s="30" t="str">
        <f>IF(K271="","",VLOOKUP(K271,'Inventário+Enviado+pela+Amazon+'!$C$1:$G$536,5,0))</f>
        <v>LA-4IJS-3FGN</v>
      </c>
      <c r="O271" s="31" t="str">
        <f>IF(M271="","",VLOOKUP(M271,'Estoque FULL '!$A:$D,3,0))</f>
        <v>UZYH04214</v>
      </c>
      <c r="P271" s="40"/>
      <c r="Q271" s="40"/>
      <c r="R271" s="40"/>
      <c r="S271" s="32">
        <f>IFERROR(IF(M271&lt;&gt;"",VLOOKUP(M271,'Estoque FULL '!$A:$D,4,0),0),0)</f>
        <v>0</v>
      </c>
      <c r="T271" s="33">
        <f>IFERROR(VLOOKUP(K271,'Inventário+Enviado+pela+Amazon+'!$C$1:$F$510,4,0),0)</f>
        <v>0</v>
      </c>
      <c r="U271" s="34"/>
      <c r="V271" s="42">
        <f t="shared" si="119"/>
        <v>0</v>
      </c>
      <c r="W271" s="13">
        <f t="shared" si="125"/>
        <v>0</v>
      </c>
      <c r="X271" s="13">
        <v>16</v>
      </c>
      <c r="Y271" s="13"/>
      <c r="Z271" s="13">
        <f t="shared" si="126"/>
        <v>0</v>
      </c>
      <c r="AA271" s="13"/>
      <c r="AB271" s="13"/>
      <c r="AC271" s="13" t="str">
        <f t="shared" si="102"/>
        <v/>
      </c>
      <c r="AD271" s="13"/>
      <c r="AE271" s="13"/>
      <c r="AF271" s="13"/>
      <c r="AG271" s="14"/>
      <c r="AH271" s="170"/>
      <c r="AI271" s="170"/>
      <c r="AJ271" s="14">
        <f t="shared" si="84"/>
        <v>0</v>
      </c>
      <c r="AK271" s="14">
        <f t="shared" si="85"/>
        <v>0</v>
      </c>
      <c r="AL271" s="14">
        <f t="shared" si="112"/>
        <v>0</v>
      </c>
      <c r="AM271" s="14"/>
      <c r="AN271" s="14"/>
      <c r="AO271" s="13"/>
      <c r="AP271" s="13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</row>
    <row r="272" spans="1:62" ht="19.5" customHeight="1">
      <c r="A272" s="44" t="s">
        <v>685</v>
      </c>
      <c r="B272" s="44"/>
      <c r="C272" s="44"/>
      <c r="D272" s="44"/>
      <c r="E272" s="38">
        <f t="shared" si="122"/>
        <v>100</v>
      </c>
      <c r="F272" s="39">
        <v>0</v>
      </c>
      <c r="G272" s="13">
        <v>1</v>
      </c>
      <c r="H272" s="25">
        <v>100</v>
      </c>
      <c r="I272" s="26">
        <f t="shared" si="101"/>
        <v>100</v>
      </c>
      <c r="J272" s="27"/>
      <c r="K272" s="28" t="s">
        <v>686</v>
      </c>
      <c r="L272" s="29"/>
      <c r="M272" s="30"/>
      <c r="N272" s="30" t="str">
        <f>IF(K272="","",VLOOKUP(K272,'Inventário+Enviado+pela+Amazon+'!$C$1:$G$536,5,0))</f>
        <v>U1-LME3-8L07</v>
      </c>
      <c r="O272" s="31" t="str">
        <f>IF(M272="","",VLOOKUP(M272,'Estoque FULL '!$A:$D,3,0))</f>
        <v/>
      </c>
      <c r="P272" s="31"/>
      <c r="Q272" s="31"/>
      <c r="R272" s="31"/>
      <c r="S272" s="32">
        <f>IFERROR(IF(M272&lt;&gt;"",VLOOKUP(M272,'Estoque FULL '!$A:$D,4,0),0),0)</f>
        <v>0</v>
      </c>
      <c r="T272" s="33">
        <f>IFERROR(VLOOKUP(K272,'Inventário+Enviado+pela+Amazon+'!$C$1:$F$510,4,0),0)</f>
        <v>24</v>
      </c>
      <c r="U272" s="34"/>
      <c r="V272" s="35">
        <f t="shared" si="119"/>
        <v>124</v>
      </c>
      <c r="W272" s="13">
        <f t="shared" si="125"/>
        <v>1612</v>
      </c>
      <c r="X272" s="13">
        <v>13</v>
      </c>
      <c r="Y272" s="13"/>
      <c r="Z272" s="13"/>
      <c r="AA272" s="13"/>
      <c r="AB272" s="13"/>
      <c r="AC272" s="13" t="str">
        <f t="shared" si="102"/>
        <v/>
      </c>
      <c r="AD272" s="13"/>
      <c r="AE272" s="13"/>
      <c r="AF272" s="13"/>
      <c r="AG272" s="14"/>
      <c r="AH272" s="170"/>
      <c r="AI272" s="170"/>
      <c r="AJ272" s="14">
        <f t="shared" si="84"/>
        <v>0</v>
      </c>
      <c r="AK272" s="14">
        <f t="shared" si="85"/>
        <v>0</v>
      </c>
      <c r="AL272" s="14">
        <f t="shared" si="112"/>
        <v>0</v>
      </c>
      <c r="AM272" s="14"/>
      <c r="AN272" s="14"/>
      <c r="AO272" s="13"/>
      <c r="AP272" s="13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</row>
    <row r="273" spans="1:62" ht="19.5" customHeight="1">
      <c r="A273" s="44" t="s">
        <v>687</v>
      </c>
      <c r="B273" s="44"/>
      <c r="C273" s="44"/>
      <c r="D273" s="44"/>
      <c r="E273" s="38">
        <f t="shared" si="122"/>
        <v>53</v>
      </c>
      <c r="F273" s="39">
        <v>53</v>
      </c>
      <c r="G273" s="13"/>
      <c r="H273" s="25"/>
      <c r="I273" s="26">
        <f t="shared" si="101"/>
        <v>0</v>
      </c>
      <c r="J273" s="27"/>
      <c r="K273" s="28"/>
      <c r="L273" s="29"/>
      <c r="M273" s="30"/>
      <c r="N273" s="30" t="str">
        <f>IF(K273="","",VLOOKUP(K273,'Inventário+Enviado+pela+Amazon+'!$C$1:$G$536,5,0))</f>
        <v/>
      </c>
      <c r="O273" s="31" t="str">
        <f>IF(M273="","",VLOOKUP(M273,'Estoque FULL '!$A:$D,3,0))</f>
        <v/>
      </c>
      <c r="P273" s="31"/>
      <c r="Q273" s="31"/>
      <c r="R273" s="31"/>
      <c r="S273" s="32">
        <f>IFERROR(IF(M273&lt;&gt;"",VLOOKUP(M273,'Estoque FULL '!$A:$D,4,0),0),0)</f>
        <v>0</v>
      </c>
      <c r="T273" s="33">
        <f>IFERROR(VLOOKUP(K273,'Inventário+Enviado+pela+Amazon+'!$C$1:$F$510,4,0),0)</f>
        <v>0</v>
      </c>
      <c r="U273" s="34"/>
      <c r="V273" s="35">
        <f t="shared" si="119"/>
        <v>53</v>
      </c>
      <c r="W273" s="13">
        <f t="shared" si="125"/>
        <v>678.40000000000009</v>
      </c>
      <c r="X273" s="13">
        <v>12.8</v>
      </c>
      <c r="Y273" s="13"/>
      <c r="Z273" s="13"/>
      <c r="AA273" s="13"/>
      <c r="AB273" s="13"/>
      <c r="AC273" s="13" t="str">
        <f t="shared" si="102"/>
        <v/>
      </c>
      <c r="AD273" s="13"/>
      <c r="AE273" s="13"/>
      <c r="AF273" s="13"/>
      <c r="AG273" s="14"/>
      <c r="AH273" s="170"/>
      <c r="AI273" s="170"/>
      <c r="AJ273" s="14">
        <f t="shared" si="84"/>
        <v>0</v>
      </c>
      <c r="AK273" s="14">
        <f t="shared" si="85"/>
        <v>0</v>
      </c>
      <c r="AL273" s="14">
        <f t="shared" si="112"/>
        <v>0</v>
      </c>
      <c r="AM273" s="14"/>
      <c r="AN273" s="14"/>
      <c r="AO273" s="13"/>
      <c r="AP273" s="13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</row>
    <row r="274" spans="1:62" ht="19.5" customHeight="1">
      <c r="A274" s="44" t="s">
        <v>688</v>
      </c>
      <c r="B274" s="44"/>
      <c r="C274" s="44"/>
      <c r="D274" s="44"/>
      <c r="E274" s="38">
        <f t="shared" si="122"/>
        <v>0</v>
      </c>
      <c r="F274" s="24">
        <v>0</v>
      </c>
      <c r="G274" s="13"/>
      <c r="H274" s="25"/>
      <c r="I274" s="26">
        <f t="shared" si="101"/>
        <v>0</v>
      </c>
      <c r="J274" s="27"/>
      <c r="K274" s="28" t="s">
        <v>689</v>
      </c>
      <c r="L274" s="40">
        <v>7908125208277</v>
      </c>
      <c r="M274" s="41" t="s">
        <v>690</v>
      </c>
      <c r="N274" s="30" t="str">
        <f>IF(K274="","",VLOOKUP(K274,'Inventário+Enviado+pela+Amazon+'!$C$1:$G$536,5,0))</f>
        <v>HJ-F2Q4-CW90</v>
      </c>
      <c r="O274" s="31" t="str">
        <f>IF(M274="","",VLOOKUP(M274,'Estoque FULL '!$A:$D,3,0))</f>
        <v>PLOO03701</v>
      </c>
      <c r="P274" s="40"/>
      <c r="Q274" s="40"/>
      <c r="R274" s="40"/>
      <c r="S274" s="32">
        <f>IFERROR(IF(M274&lt;&gt;"",VLOOKUP(M274,'Estoque FULL '!$A:$D,4,0),0),0)</f>
        <v>0</v>
      </c>
      <c r="T274" s="33">
        <f>IFERROR(VLOOKUP(K274,'Inventário+Enviado+pela+Amazon+'!$C$1:$F$510,4,0),0)</f>
        <v>0</v>
      </c>
      <c r="U274" s="34"/>
      <c r="V274" s="42">
        <f t="shared" si="119"/>
        <v>0</v>
      </c>
      <c r="W274" s="13"/>
      <c r="X274" s="13"/>
      <c r="Y274" s="13"/>
      <c r="Z274" s="13"/>
      <c r="AA274" s="13"/>
      <c r="AB274" s="13"/>
      <c r="AC274" s="13" t="str">
        <f t="shared" si="102"/>
        <v/>
      </c>
      <c r="AD274" s="13"/>
      <c r="AE274" s="13"/>
      <c r="AF274" s="13"/>
      <c r="AG274" s="14"/>
      <c r="AH274" s="170"/>
      <c r="AI274" s="170"/>
      <c r="AJ274" s="14">
        <f t="shared" si="84"/>
        <v>0</v>
      </c>
      <c r="AK274" s="14">
        <f t="shared" si="85"/>
        <v>0</v>
      </c>
      <c r="AL274" s="14">
        <f t="shared" si="112"/>
        <v>0</v>
      </c>
      <c r="AM274" s="14"/>
      <c r="AN274" s="14"/>
      <c r="AO274" s="13"/>
      <c r="AP274" s="13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</row>
    <row r="275" spans="1:62" ht="19.5" customHeight="1">
      <c r="A275" s="44" t="s">
        <v>691</v>
      </c>
      <c r="B275" s="44"/>
      <c r="C275" s="44"/>
      <c r="D275" s="44"/>
      <c r="E275" s="38">
        <f t="shared" si="122"/>
        <v>0</v>
      </c>
      <c r="F275" s="24">
        <v>0</v>
      </c>
      <c r="G275" s="13"/>
      <c r="H275" s="25"/>
      <c r="I275" s="26">
        <f t="shared" si="101"/>
        <v>0</v>
      </c>
      <c r="J275" s="27"/>
      <c r="K275" s="28"/>
      <c r="L275" s="40">
        <v>7908125208277</v>
      </c>
      <c r="M275" s="41" t="s">
        <v>692</v>
      </c>
      <c r="N275" s="30" t="str">
        <f>IF(K275="","",VLOOKUP(K275,'Inventário+Enviado+pela+Amazon+'!$C$1:$G$536,5,0))</f>
        <v/>
      </c>
      <c r="O275" s="31" t="str">
        <f>IF(M275="","",VLOOKUP(M275,'Estoque FULL '!$A:$D,3,0))</f>
        <v>SLSX03963</v>
      </c>
      <c r="P275" s="40"/>
      <c r="Q275" s="40"/>
      <c r="R275" s="40"/>
      <c r="S275" s="32">
        <f>IFERROR(IF(M275&lt;&gt;"",VLOOKUP(M275,'Estoque FULL '!$A:$D,4,0),0),0)</f>
        <v>0</v>
      </c>
      <c r="T275" s="33">
        <f>IFERROR(VLOOKUP(K275,'Inventário+Enviado+pela+Amazon+'!$C$1:$F$510,4,0),0)</f>
        <v>0</v>
      </c>
      <c r="U275" s="34"/>
      <c r="V275" s="35"/>
      <c r="W275" s="13"/>
      <c r="X275" s="13"/>
      <c r="Y275" s="13"/>
      <c r="Z275" s="13"/>
      <c r="AA275" s="13"/>
      <c r="AB275" s="13"/>
      <c r="AC275" s="13" t="str">
        <f t="shared" si="102"/>
        <v/>
      </c>
      <c r="AD275" s="13"/>
      <c r="AE275" s="13"/>
      <c r="AF275" s="13"/>
      <c r="AG275" s="14"/>
      <c r="AH275" s="170"/>
      <c r="AI275" s="170"/>
      <c r="AJ275" s="14">
        <f t="shared" si="84"/>
        <v>0</v>
      </c>
      <c r="AK275" s="14">
        <f t="shared" si="85"/>
        <v>0</v>
      </c>
      <c r="AL275" s="14">
        <f t="shared" si="112"/>
        <v>0</v>
      </c>
      <c r="AM275" s="14"/>
      <c r="AN275" s="14"/>
      <c r="AO275" s="13"/>
      <c r="AP275" s="13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</row>
    <row r="276" spans="1:62" ht="19.5" customHeight="1">
      <c r="A276" s="44" t="s">
        <v>693</v>
      </c>
      <c r="B276" s="44"/>
      <c r="C276" s="44"/>
      <c r="D276" s="44"/>
      <c r="E276" s="38">
        <f t="shared" si="122"/>
        <v>0</v>
      </c>
      <c r="F276" s="24">
        <v>0</v>
      </c>
      <c r="G276" s="13"/>
      <c r="H276" s="25"/>
      <c r="I276" s="26">
        <f t="shared" si="101"/>
        <v>0</v>
      </c>
      <c r="J276" s="27"/>
      <c r="K276" s="28"/>
      <c r="L276" s="40">
        <v>7908125206433</v>
      </c>
      <c r="M276" s="41" t="s">
        <v>694</v>
      </c>
      <c r="N276" s="30" t="str">
        <f>IF(K276="","",VLOOKUP(K276,'Inventário+Enviado+pela+Amazon+'!$C$1:$G$536,5,0))</f>
        <v/>
      </c>
      <c r="O276" s="31" t="str">
        <f>IF(M276="","",VLOOKUP(M276,'Estoque FULL '!$A:$D,3,0))</f>
        <v>GRQB77819</v>
      </c>
      <c r="P276" s="40"/>
      <c r="Q276" s="40"/>
      <c r="R276" s="40"/>
      <c r="S276" s="32">
        <f>IFERROR(IF(M276&lt;&gt;"",VLOOKUP(M276,'Estoque FULL '!$A:$D,4,0),0),0)</f>
        <v>41</v>
      </c>
      <c r="T276" s="33">
        <f>IFERROR(VLOOKUP(K276,'Inventário+Enviado+pela+Amazon+'!$C$1:$F$510,4,0),0)</f>
        <v>0</v>
      </c>
      <c r="U276" s="34"/>
      <c r="V276" s="35"/>
      <c r="W276" s="13"/>
      <c r="X276" s="13"/>
      <c r="Y276" s="13"/>
      <c r="Z276" s="13"/>
      <c r="AA276" s="13"/>
      <c r="AB276" s="13"/>
      <c r="AC276" s="13" t="str">
        <f t="shared" si="102"/>
        <v/>
      </c>
      <c r="AD276" s="13"/>
      <c r="AE276" s="13"/>
      <c r="AF276" s="13"/>
      <c r="AG276" s="14"/>
      <c r="AH276" s="170"/>
      <c r="AI276" s="170"/>
      <c r="AJ276" s="14">
        <f t="shared" si="84"/>
        <v>0</v>
      </c>
      <c r="AK276" s="14">
        <f t="shared" si="85"/>
        <v>0</v>
      </c>
      <c r="AL276" s="14">
        <f t="shared" si="112"/>
        <v>0</v>
      </c>
      <c r="AM276" s="14"/>
      <c r="AN276" s="14"/>
      <c r="AO276" s="13"/>
      <c r="AP276" s="13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</row>
    <row r="277" spans="1:62" ht="19.5" customHeight="1">
      <c r="A277" s="44" t="s">
        <v>695</v>
      </c>
      <c r="B277" s="44"/>
      <c r="C277" s="44"/>
      <c r="D277" s="44"/>
      <c r="E277" s="38">
        <f t="shared" si="122"/>
        <v>26</v>
      </c>
      <c r="F277" s="24">
        <v>26</v>
      </c>
      <c r="G277" s="13"/>
      <c r="H277" s="25"/>
      <c r="I277" s="26">
        <f t="shared" si="101"/>
        <v>0</v>
      </c>
      <c r="J277" s="27"/>
      <c r="K277" s="28" t="s">
        <v>696</v>
      </c>
      <c r="L277" s="40">
        <v>7908125208772</v>
      </c>
      <c r="M277" s="41" t="s">
        <v>697</v>
      </c>
      <c r="N277" s="30" t="str">
        <f>IF(K277="","",VLOOKUP(K277,'Inventário+Enviado+pela+Amazon+'!$C$1:$G$536,5,0))</f>
        <v>YW-2IF1-IM87</v>
      </c>
      <c r="O277" s="31" t="str">
        <f>IF(M277="","",VLOOKUP(M277,'Estoque FULL '!$A:$D,3,0))</f>
        <v>SBZO98717</v>
      </c>
      <c r="P277" s="40"/>
      <c r="Q277" s="40"/>
      <c r="R277" s="40"/>
      <c r="S277" s="32">
        <f>IFERROR(IF(M277&lt;&gt;"",VLOOKUP(M277,'Estoque FULL '!$A:$D,4,0),0),0)</f>
        <v>144</v>
      </c>
      <c r="T277" s="33">
        <f>IFERROR(VLOOKUP(K277,'Inventário+Enviado+pela+Amazon+'!$C$1:$F$510,4,0),0)</f>
        <v>0</v>
      </c>
      <c r="U277" s="34"/>
      <c r="V277" s="42">
        <f t="shared" ref="V277:V278" si="127">I277+F277+S277+T277+U277</f>
        <v>170</v>
      </c>
      <c r="W277" s="13"/>
      <c r="X277" s="13"/>
      <c r="Y277" s="13"/>
      <c r="Z277" s="13"/>
      <c r="AA277" s="13"/>
      <c r="AB277" s="13"/>
      <c r="AC277" s="13" t="str">
        <f t="shared" si="102"/>
        <v/>
      </c>
      <c r="AD277" s="13"/>
      <c r="AE277" s="13"/>
      <c r="AF277" s="13"/>
      <c r="AG277" s="14"/>
      <c r="AH277" s="170"/>
      <c r="AI277" s="170"/>
      <c r="AJ277" s="14">
        <f t="shared" si="84"/>
        <v>0</v>
      </c>
      <c r="AK277" s="14">
        <f t="shared" si="85"/>
        <v>0</v>
      </c>
      <c r="AL277" s="14">
        <f t="shared" si="112"/>
        <v>0</v>
      </c>
      <c r="AM277" s="14"/>
      <c r="AN277" s="14"/>
      <c r="AO277" s="13"/>
      <c r="AP277" s="13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</row>
    <row r="278" spans="1:62" ht="19.5" customHeight="1">
      <c r="A278" s="104" t="s">
        <v>698</v>
      </c>
      <c r="B278" s="44"/>
      <c r="C278" s="44"/>
      <c r="D278" s="44"/>
      <c r="E278" s="38">
        <f t="shared" si="122"/>
        <v>0</v>
      </c>
      <c r="F278" s="24">
        <v>0</v>
      </c>
      <c r="G278" s="13"/>
      <c r="H278" s="25"/>
      <c r="I278" s="26">
        <f t="shared" si="101"/>
        <v>0</v>
      </c>
      <c r="J278" s="27"/>
      <c r="K278" s="28"/>
      <c r="L278" s="40">
        <v>7908125208765</v>
      </c>
      <c r="M278" s="41" t="s">
        <v>699</v>
      </c>
      <c r="N278" s="30" t="str">
        <f>IF(K278="","",VLOOKUP(K278,'Inventário+Enviado+pela+Amazon+'!$C$1:$G$536,5,0))</f>
        <v/>
      </c>
      <c r="O278" s="31" t="str">
        <f>IF(M278="","",VLOOKUP(M278,'Estoque FULL '!$A:$D,3,0))</f>
        <v>RUWE88897</v>
      </c>
      <c r="P278" s="40"/>
      <c r="Q278" s="40"/>
      <c r="R278" s="40"/>
      <c r="S278" s="32">
        <f>IFERROR(IF(M278&lt;&gt;"",VLOOKUP(M278,'Estoque FULL '!$A:$D,4,0),0),0)</f>
        <v>0</v>
      </c>
      <c r="T278" s="33">
        <f>IFERROR(VLOOKUP(K278,'Inventário+Enviado+pela+Amazon+'!$C$1:$F$510,4,0),0)</f>
        <v>0</v>
      </c>
      <c r="U278" s="34"/>
      <c r="V278" s="42">
        <f t="shared" si="127"/>
        <v>0</v>
      </c>
      <c r="W278" s="13"/>
      <c r="X278" s="13"/>
      <c r="Y278" s="13"/>
      <c r="Z278" s="13"/>
      <c r="AA278" s="13"/>
      <c r="AB278" s="13"/>
      <c r="AC278" s="13" t="str">
        <f t="shared" si="102"/>
        <v/>
      </c>
      <c r="AD278" s="13"/>
      <c r="AE278" s="13"/>
      <c r="AF278" s="13"/>
      <c r="AG278" s="14"/>
      <c r="AH278" s="170"/>
      <c r="AI278" s="170"/>
      <c r="AJ278" s="14">
        <f t="shared" si="84"/>
        <v>0</v>
      </c>
      <c r="AK278" s="14">
        <f t="shared" si="85"/>
        <v>0</v>
      </c>
      <c r="AL278" s="14">
        <f t="shared" si="112"/>
        <v>0</v>
      </c>
      <c r="AM278" s="14"/>
      <c r="AN278" s="14"/>
      <c r="AO278" s="13"/>
      <c r="AP278" s="13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</row>
    <row r="279" spans="1:62" ht="19.5" customHeight="1">
      <c r="A279" s="105" t="s">
        <v>700</v>
      </c>
      <c r="B279" s="44"/>
      <c r="C279" s="44"/>
      <c r="D279" s="44"/>
      <c r="E279" s="38">
        <f t="shared" si="122"/>
        <v>0</v>
      </c>
      <c r="F279" s="24">
        <v>0</v>
      </c>
      <c r="G279" s="13"/>
      <c r="H279" s="25"/>
      <c r="I279" s="26">
        <f t="shared" si="101"/>
        <v>0</v>
      </c>
      <c r="J279" s="27"/>
      <c r="K279" s="28"/>
      <c r="L279" s="29"/>
      <c r="M279" s="30" t="s">
        <v>3162</v>
      </c>
      <c r="N279" s="30" t="str">
        <f>IF(K279="","",VLOOKUP(K279,'Inventário+Enviado+pela+Amazon+'!$C$1:$G$536,5,0))</f>
        <v/>
      </c>
      <c r="O279" s="31"/>
      <c r="P279" s="31"/>
      <c r="Q279" s="40">
        <f>V280*P280</f>
        <v>216</v>
      </c>
      <c r="R279" s="40">
        <f>P281*V281</f>
        <v>740</v>
      </c>
      <c r="S279" s="32">
        <f>IFERROR(IF(M279&lt;&gt;"",VLOOKUP(M279,'Estoque FULL '!$A:$D,4,0),0),0)</f>
        <v>0</v>
      </c>
      <c r="T279" s="33"/>
      <c r="U279" s="34"/>
      <c r="V279" s="35">
        <f>I279+F279+S279+T279+U279+Q279+R279</f>
        <v>956</v>
      </c>
      <c r="W279" s="13"/>
      <c r="X279" s="13"/>
      <c r="Y279" s="13"/>
      <c r="Z279" s="13"/>
      <c r="AA279" s="13"/>
      <c r="AB279" s="13"/>
      <c r="AC279" s="13" t="str">
        <f t="shared" si="102"/>
        <v/>
      </c>
      <c r="AD279" s="13"/>
      <c r="AE279" s="13">
        <v>1.6179482500000002</v>
      </c>
      <c r="AF279" s="13">
        <v>0.27221875000000001</v>
      </c>
      <c r="AG279" s="14">
        <v>0.10070749999999999</v>
      </c>
      <c r="AH279" s="170">
        <v>1.869875E-2</v>
      </c>
      <c r="AI279" s="170">
        <v>8.5926249999999996E-2</v>
      </c>
      <c r="AJ279" s="14">
        <f t="shared" si="84"/>
        <v>1546.7585270000002</v>
      </c>
      <c r="AK279" s="14">
        <f t="shared" si="85"/>
        <v>260.24112500000001</v>
      </c>
      <c r="AL279" s="14">
        <f t="shared" si="112"/>
        <v>96.276369999999986</v>
      </c>
      <c r="AM279" s="153">
        <f>V279*AH279</f>
        <v>17.876004999999999</v>
      </c>
      <c r="AN279" s="153">
        <f>V279*AI279</f>
        <v>82.145494999999997</v>
      </c>
      <c r="AO279" s="13" t="s">
        <v>39</v>
      </c>
      <c r="AP279" s="13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</row>
    <row r="280" spans="1:62" ht="19.5" customHeight="1">
      <c r="A280" s="105" t="s">
        <v>701</v>
      </c>
      <c r="B280" s="44"/>
      <c r="C280" s="44" t="s">
        <v>42</v>
      </c>
      <c r="D280" s="44"/>
      <c r="E280" s="38"/>
      <c r="F280" s="24">
        <v>0</v>
      </c>
      <c r="G280" s="13"/>
      <c r="H280" s="25" t="s">
        <v>42</v>
      </c>
      <c r="I280" s="26"/>
      <c r="J280" s="27"/>
      <c r="K280" s="28" t="s">
        <v>702</v>
      </c>
      <c r="L280" s="40">
        <v>7898722572126</v>
      </c>
      <c r="M280" s="41" t="s">
        <v>593</v>
      </c>
      <c r="N280" s="30" t="str">
        <f>IF(K280="","",VLOOKUP(K280,'Inventário+Enviado+pela+Amazon+'!$C$1:$G$536,5,0))</f>
        <v>EI-IOOG-H88Z</v>
      </c>
      <c r="O280" s="31" t="str">
        <f>IF(M280="","",VLOOKUP(M280,'Estoque FULL '!$A:$D,3,0))</f>
        <v>UKGW56289</v>
      </c>
      <c r="P280" s="40">
        <v>8</v>
      </c>
      <c r="Q280" s="40"/>
      <c r="R280" s="40"/>
      <c r="S280" s="32">
        <f>IFERROR(IF(M280&lt;&gt;"",VLOOKUP(M280,'Estoque FULL '!$A:$D,4,0),0),0)</f>
        <v>16</v>
      </c>
      <c r="T280" s="33">
        <f>IFERROR(VLOOKUP(K280,'Inventário+Enviado+pela+Amazon+'!$C$1:$F$510,4,0),0)</f>
        <v>11</v>
      </c>
      <c r="U280" s="34"/>
      <c r="V280" s="42">
        <f t="shared" ref="V280:V281" si="128">I280+F280+S280+T280+U280</f>
        <v>27</v>
      </c>
      <c r="W280" s="13"/>
      <c r="X280" s="13"/>
      <c r="Y280" s="13"/>
      <c r="Z280" s="13"/>
      <c r="AA280" s="13"/>
      <c r="AB280" s="13"/>
      <c r="AC280" s="13" t="str">
        <f t="shared" si="102"/>
        <v/>
      </c>
      <c r="AD280" s="13"/>
      <c r="AE280" s="13"/>
      <c r="AF280" s="13"/>
      <c r="AG280" s="14"/>
      <c r="AH280" s="170"/>
      <c r="AI280" s="170"/>
      <c r="AJ280" s="14">
        <f t="shared" si="84"/>
        <v>0</v>
      </c>
      <c r="AK280" s="14">
        <f t="shared" si="85"/>
        <v>0</v>
      </c>
      <c r="AL280" s="14">
        <f t="shared" si="112"/>
        <v>0</v>
      </c>
      <c r="AM280" s="14"/>
      <c r="AN280" s="14"/>
      <c r="AO280" s="13"/>
      <c r="AP280" s="13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</row>
    <row r="281" spans="1:62" ht="19.5" customHeight="1">
      <c r="A281" s="105" t="s">
        <v>703</v>
      </c>
      <c r="B281" s="44"/>
      <c r="C281" s="44" t="s">
        <v>42</v>
      </c>
      <c r="D281" s="44"/>
      <c r="E281" s="38"/>
      <c r="F281" s="24">
        <v>0</v>
      </c>
      <c r="G281" s="13"/>
      <c r="H281" s="25" t="s">
        <v>42</v>
      </c>
      <c r="I281" s="26"/>
      <c r="J281" s="27"/>
      <c r="K281" s="28" t="s">
        <v>704</v>
      </c>
      <c r="L281" s="40">
        <v>7898722572133</v>
      </c>
      <c r="M281" s="41" t="s">
        <v>300</v>
      </c>
      <c r="N281" s="30" t="str">
        <f>IF(K281="","",VLOOKUP(K281,'Inventário+Enviado+pela+Amazon+'!$C$1:$G$536,5,0))</f>
        <v>SZ-KQOI-BMWS</v>
      </c>
      <c r="O281" s="31" t="str">
        <f>IF(M281="","",VLOOKUP(M281,'Estoque FULL '!$A:$D,3,0))</f>
        <v>RZIZ58341</v>
      </c>
      <c r="P281" s="40">
        <v>20</v>
      </c>
      <c r="Q281" s="40"/>
      <c r="R281" s="40"/>
      <c r="S281" s="32">
        <f>IFERROR(IF(M281&lt;&gt;"",VLOOKUP(M281,'Estoque FULL '!$A:$D,4,0),0),0)</f>
        <v>37</v>
      </c>
      <c r="T281" s="33">
        <f>IFERROR(VLOOKUP(K281,'Inventário+Enviado+pela+Amazon+'!$C$1:$F$510,4,0),0)</f>
        <v>0</v>
      </c>
      <c r="U281" s="34"/>
      <c r="V281" s="42">
        <f t="shared" si="128"/>
        <v>37</v>
      </c>
      <c r="W281" s="13"/>
      <c r="X281" s="13"/>
      <c r="Y281" s="13"/>
      <c r="Z281" s="13"/>
      <c r="AA281" s="13"/>
      <c r="AB281" s="13"/>
      <c r="AC281" s="13" t="str">
        <f t="shared" si="102"/>
        <v/>
      </c>
      <c r="AD281" s="13"/>
      <c r="AE281" s="13"/>
      <c r="AF281" s="13"/>
      <c r="AG281" s="14"/>
      <c r="AH281" s="170"/>
      <c r="AI281" s="170"/>
      <c r="AJ281" s="14">
        <f t="shared" si="84"/>
        <v>0</v>
      </c>
      <c r="AK281" s="14">
        <f t="shared" si="85"/>
        <v>0</v>
      </c>
      <c r="AL281" s="14">
        <f t="shared" si="112"/>
        <v>0</v>
      </c>
      <c r="AM281" s="14"/>
      <c r="AN281" s="14"/>
      <c r="AO281" s="13"/>
      <c r="AP281" s="13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</row>
    <row r="282" spans="1:62" ht="19.5" customHeight="1">
      <c r="A282" s="98" t="s">
        <v>705</v>
      </c>
      <c r="B282" s="44"/>
      <c r="C282" s="44">
        <v>84</v>
      </c>
      <c r="D282" s="44"/>
      <c r="E282" s="38">
        <f t="shared" ref="E282" si="129">F282+I282</f>
        <v>1636</v>
      </c>
      <c r="F282" s="69">
        <v>1636</v>
      </c>
      <c r="G282">
        <v>0</v>
      </c>
      <c r="H282" s="13">
        <v>2000</v>
      </c>
      <c r="I282" s="26">
        <f t="shared" ref="I282" si="130">G282*H282</f>
        <v>0</v>
      </c>
      <c r="J282" s="45" t="s">
        <v>706</v>
      </c>
      <c r="K282" s="28"/>
      <c r="L282" s="29"/>
      <c r="M282" s="30" t="s">
        <v>3161</v>
      </c>
      <c r="N282" s="30" t="str">
        <f>IF(K282="","",VLOOKUP(K282,'Inventário+Enviado+pela+Amazon+'!$C$1:$G$536,5,0))</f>
        <v/>
      </c>
      <c r="O282" s="31"/>
      <c r="P282" s="31"/>
      <c r="Q282" s="40">
        <f>V283*P283</f>
        <v>656</v>
      </c>
      <c r="R282" s="40">
        <f>P284*V284</f>
        <v>732</v>
      </c>
      <c r="S282" s="32">
        <f>IFERROR(IF(M282&lt;&gt;"",VLOOKUP(M282,'Estoque FULL '!$A:$D,4,0),0),0)</f>
        <v>0</v>
      </c>
      <c r="T282" s="33">
        <f>IFERROR(VLOOKUP(K282,'Inventário+Enviado+pela+Amazon+'!$C$1:$F$510,4,0),0)</f>
        <v>0</v>
      </c>
      <c r="U282" s="34"/>
      <c r="V282" s="35">
        <f>E282+F282+S282+T282+U282+Q282+R282</f>
        <v>4660</v>
      </c>
      <c r="W282" s="13"/>
      <c r="X282" s="13"/>
      <c r="Y282" s="13"/>
      <c r="Z282" s="13"/>
      <c r="AA282" s="13"/>
      <c r="AB282" s="13"/>
      <c r="AC282" s="13" t="str">
        <f t="shared" si="102"/>
        <v/>
      </c>
      <c r="AD282" s="13"/>
      <c r="AE282" s="13">
        <v>3.4381442962962963</v>
      </c>
      <c r="AF282" s="13">
        <v>0.57846518518518519</v>
      </c>
      <c r="AG282" s="14">
        <v>0.21400444444444444</v>
      </c>
      <c r="AH282" s="170">
        <v>3.9735555555555552E-2</v>
      </c>
      <c r="AI282" s="170">
        <v>0.18259407407407408</v>
      </c>
      <c r="AJ282" s="14">
        <f t="shared" si="84"/>
        <v>16021.75242074074</v>
      </c>
      <c r="AK282" s="14">
        <f t="shared" si="85"/>
        <v>2695.647762962963</v>
      </c>
      <c r="AL282" s="14">
        <f t="shared" si="112"/>
        <v>997.26071111111105</v>
      </c>
      <c r="AM282" s="153">
        <f>V282*AH282</f>
        <v>185.16768888888888</v>
      </c>
      <c r="AN282" s="153">
        <f>V282*AI282</f>
        <v>850.88838518518514</v>
      </c>
      <c r="AO282" s="13" t="s">
        <v>39</v>
      </c>
      <c r="AP282" s="13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</row>
    <row r="283" spans="1:62" ht="19.5" customHeight="1">
      <c r="A283" s="98" t="s">
        <v>707</v>
      </c>
      <c r="B283" s="44"/>
      <c r="C283" s="44" t="s">
        <v>42</v>
      </c>
      <c r="D283" s="44"/>
      <c r="E283" s="38"/>
      <c r="F283" s="24">
        <v>0</v>
      </c>
      <c r="G283" s="13"/>
      <c r="H283" s="25" t="s">
        <v>42</v>
      </c>
      <c r="I283" s="26"/>
      <c r="J283" s="27"/>
      <c r="K283" s="28"/>
      <c r="L283" s="40" t="s">
        <v>708</v>
      </c>
      <c r="M283" s="41" t="s">
        <v>709</v>
      </c>
      <c r="N283" s="30" t="str">
        <f>IF(K283="","",VLOOKUP(K283,'Inventário+Enviado+pela+Amazon+'!$C$1:$G$536,5,0))</f>
        <v/>
      </c>
      <c r="O283" s="31" t="str">
        <f>IF(M283="","",VLOOKUP(M283,'Estoque FULL '!$A:$D,3,0))</f>
        <v>CCFJ96771</v>
      </c>
      <c r="P283" s="40">
        <v>8</v>
      </c>
      <c r="Q283" s="40"/>
      <c r="R283" s="40"/>
      <c r="S283" s="32">
        <f>IFERROR(IF(M283&lt;&gt;"",VLOOKUP(M283,'Estoque FULL '!$A:$D,4,0),0),0)</f>
        <v>82</v>
      </c>
      <c r="T283" s="33">
        <f>IFERROR(VLOOKUP(K283,'Inventário+Enviado+pela+Amazon+'!$C$1:$F$510,4,0),0)</f>
        <v>0</v>
      </c>
      <c r="U283" s="34"/>
      <c r="V283" s="42">
        <f t="shared" ref="V283:V284" si="131">I283+F283+S283+T283+U283</f>
        <v>82</v>
      </c>
      <c r="W283" s="13"/>
      <c r="X283" s="13"/>
      <c r="Y283" s="13"/>
      <c r="Z283" s="13"/>
      <c r="AA283" s="13"/>
      <c r="AB283" s="13"/>
      <c r="AC283" s="13" t="str">
        <f t="shared" si="102"/>
        <v/>
      </c>
      <c r="AD283" s="13"/>
      <c r="AE283" s="13"/>
      <c r="AF283" s="13"/>
      <c r="AG283" s="14"/>
      <c r="AH283" s="170"/>
      <c r="AI283" s="170"/>
      <c r="AJ283" s="14">
        <f t="shared" si="84"/>
        <v>0</v>
      </c>
      <c r="AK283" s="14">
        <f t="shared" si="85"/>
        <v>0</v>
      </c>
      <c r="AL283" s="14">
        <f t="shared" si="112"/>
        <v>0</v>
      </c>
      <c r="AM283" s="14"/>
      <c r="AN283" s="14"/>
      <c r="AO283" s="13"/>
      <c r="AP283" s="13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</row>
    <row r="284" spans="1:62" ht="19.5" customHeight="1">
      <c r="A284" s="98" t="s">
        <v>710</v>
      </c>
      <c r="B284" s="44"/>
      <c r="C284" s="44" t="s">
        <v>42</v>
      </c>
      <c r="D284" s="44"/>
      <c r="E284" s="38"/>
      <c r="F284" s="24">
        <v>0</v>
      </c>
      <c r="G284" s="13"/>
      <c r="H284" s="25" t="s">
        <v>42</v>
      </c>
      <c r="I284" s="26"/>
      <c r="J284" s="27"/>
      <c r="K284" s="28" t="s">
        <v>711</v>
      </c>
      <c r="L284" s="40">
        <v>7898722572072</v>
      </c>
      <c r="M284" s="41" t="s">
        <v>712</v>
      </c>
      <c r="N284" s="30" t="str">
        <f>IF(K284="","",VLOOKUP(K284,'Inventário+Enviado+pela+Amazon+'!$C$1:$G$536,5,0))</f>
        <v>QY-KTW0-IENN</v>
      </c>
      <c r="O284" s="31" t="str">
        <f>IF(M284="","",VLOOKUP(M284,'Estoque FULL '!$A:$D,3,0))</f>
        <v>DQWD29097</v>
      </c>
      <c r="P284" s="40">
        <v>12</v>
      </c>
      <c r="Q284" s="40"/>
      <c r="R284" s="40"/>
      <c r="S284" s="32">
        <f>IFERROR(IF(M284&lt;&gt;"",VLOOKUP(M284,'Estoque FULL '!$A:$D,4,0),0),0)</f>
        <v>45</v>
      </c>
      <c r="T284" s="33">
        <f>IFERROR(VLOOKUP(K284,'Inventário+Enviado+pela+Amazon+'!$C$1:$F$510,4,0),0)</f>
        <v>16</v>
      </c>
      <c r="U284" s="34"/>
      <c r="V284" s="42">
        <f t="shared" si="131"/>
        <v>61</v>
      </c>
      <c r="W284" s="13"/>
      <c r="X284" s="13"/>
      <c r="Y284" s="13"/>
      <c r="Z284" s="13"/>
      <c r="AA284" s="13"/>
      <c r="AB284" s="13"/>
      <c r="AC284" s="13" t="str">
        <f t="shared" si="102"/>
        <v/>
      </c>
      <c r="AD284" s="13"/>
      <c r="AE284" s="13"/>
      <c r="AF284" s="13"/>
      <c r="AG284" s="14"/>
      <c r="AH284" s="170"/>
      <c r="AI284" s="170"/>
      <c r="AJ284" s="14">
        <f t="shared" si="84"/>
        <v>0</v>
      </c>
      <c r="AK284" s="14">
        <f t="shared" si="85"/>
        <v>0</v>
      </c>
      <c r="AL284" s="14">
        <f t="shared" si="112"/>
        <v>0</v>
      </c>
      <c r="AM284" s="14"/>
      <c r="AN284" s="14"/>
      <c r="AO284" s="13"/>
      <c r="AP284" s="13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</row>
    <row r="285" spans="1:62" ht="19.5" customHeight="1">
      <c r="A285" s="98" t="s">
        <v>713</v>
      </c>
      <c r="B285" s="44"/>
      <c r="C285" s="44"/>
      <c r="D285" s="44"/>
      <c r="E285" s="38">
        <f t="shared" ref="E285:E321" si="132">F285+I285</f>
        <v>4394</v>
      </c>
      <c r="F285" s="39">
        <v>394</v>
      </c>
      <c r="G285" s="13">
        <v>2</v>
      </c>
      <c r="H285" s="25">
        <v>2000</v>
      </c>
      <c r="I285" s="26">
        <f t="shared" ref="I285:I317" si="133">G285*H285</f>
        <v>4000</v>
      </c>
      <c r="J285" s="45" t="s">
        <v>714</v>
      </c>
      <c r="K285" s="28"/>
      <c r="L285" s="29"/>
      <c r="M285" s="30" t="s">
        <v>3160</v>
      </c>
      <c r="N285" s="30" t="str">
        <f>IF(K285="","",VLOOKUP(K285,'Inventário+Enviado+pela+Amazon+'!$C$1:$G$536,5,0))</f>
        <v/>
      </c>
      <c r="O285" s="31"/>
      <c r="P285" s="31"/>
      <c r="Q285" s="40">
        <f>V286*P286</f>
        <v>732</v>
      </c>
      <c r="R285" s="40">
        <f>P287*V287</f>
        <v>192</v>
      </c>
      <c r="S285" s="32">
        <f>IFERROR(IF(M285&lt;&gt;"",VLOOKUP(M285,'Estoque FULL '!$A:$D,4,0),0),0)</f>
        <v>0</v>
      </c>
      <c r="T285" s="33">
        <f>IFERROR(VLOOKUP(K285,'Inventário+Enviado+pela+Amazon+'!$C$1:$F$510,4,0),0)</f>
        <v>0</v>
      </c>
      <c r="U285" s="34"/>
      <c r="V285" s="35">
        <f>I285+F285+S285+T285+U285+Q285+R285</f>
        <v>5318</v>
      </c>
      <c r="W285" s="13"/>
      <c r="X285" s="13"/>
      <c r="Y285" s="13"/>
      <c r="Z285" s="13"/>
      <c r="AA285" s="13"/>
      <c r="AB285" s="13"/>
      <c r="AC285" s="13" t="str">
        <f t="shared" si="102"/>
        <v/>
      </c>
      <c r="AD285" s="13"/>
      <c r="AE285" s="13">
        <v>3.8801866666666669</v>
      </c>
      <c r="AF285" s="13">
        <v>0.6524766666666667</v>
      </c>
      <c r="AG285" s="153">
        <v>0.23</v>
      </c>
      <c r="AH285" s="170">
        <f>AI285/4.59554784619832</f>
        <v>4.2702828918281699E-2</v>
      </c>
      <c r="AI285" s="170">
        <f>AG285*0.853229971573847</f>
        <v>0.19624289346198481</v>
      </c>
      <c r="AJ285" s="14">
        <f t="shared" si="84"/>
        <v>20634.832693333334</v>
      </c>
      <c r="AK285" s="14">
        <f t="shared" si="85"/>
        <v>3469.8709133333336</v>
      </c>
      <c r="AL285" s="14">
        <f t="shared" si="112"/>
        <v>1223.1400000000001</v>
      </c>
      <c r="AM285" s="153">
        <f>V285*AH285</f>
        <v>227.09364418742209</v>
      </c>
      <c r="AN285" s="153">
        <f>V285*AI285</f>
        <v>1043.6197074308352</v>
      </c>
      <c r="AO285" s="106" t="s">
        <v>715</v>
      </c>
      <c r="AP285" s="13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</row>
    <row r="286" spans="1:62" ht="19.5" customHeight="1">
      <c r="A286" s="107" t="s">
        <v>716</v>
      </c>
      <c r="B286" s="22"/>
      <c r="C286" s="22"/>
      <c r="D286" s="22"/>
      <c r="E286" s="38">
        <f t="shared" si="132"/>
        <v>0</v>
      </c>
      <c r="F286" s="24">
        <v>0</v>
      </c>
      <c r="G286" s="13"/>
      <c r="H286" s="25"/>
      <c r="I286" s="26">
        <f t="shared" si="133"/>
        <v>0</v>
      </c>
      <c r="J286" s="27"/>
      <c r="K286" s="28" t="s">
        <v>717</v>
      </c>
      <c r="L286" s="40">
        <v>7898722572096</v>
      </c>
      <c r="M286" s="41" t="s">
        <v>718</v>
      </c>
      <c r="N286" s="30" t="str">
        <f>IF(K286="","",VLOOKUP(K286,'Inventário+Enviado+pela+Amazon+'!$C$1:$G$536,5,0))</f>
        <v>6Q-H3S2-PW1X</v>
      </c>
      <c r="O286" s="31" t="str">
        <f>IF(M286="","",VLOOKUP(M286,'Estoque FULL '!$A:$D,3,0))</f>
        <v>RYIP53298</v>
      </c>
      <c r="P286" s="40">
        <v>12</v>
      </c>
      <c r="Q286" s="40"/>
      <c r="R286" s="40"/>
      <c r="S286" s="32">
        <f>IFERROR(IF(M286&lt;&gt;"",VLOOKUP(M286,'Estoque FULL '!$A:$D,4,0),0),0)</f>
        <v>0</v>
      </c>
      <c r="T286" s="33">
        <f>IFERROR(VLOOKUP(K286,'Inventário+Enviado+pela+Amazon+'!$C$1:$F$510,4,0),0)</f>
        <v>61</v>
      </c>
      <c r="U286" s="34"/>
      <c r="V286" s="42">
        <f t="shared" ref="V286:V292" si="134">I286+F286+S286+T286+U286</f>
        <v>61</v>
      </c>
      <c r="W286" s="13"/>
      <c r="X286" s="13"/>
      <c r="Y286" s="13"/>
      <c r="Z286" s="13"/>
      <c r="AA286" s="13"/>
      <c r="AB286" s="13"/>
      <c r="AC286" s="13" t="str">
        <f t="shared" si="102"/>
        <v/>
      </c>
      <c r="AD286" s="13"/>
      <c r="AE286" s="13"/>
      <c r="AF286" s="13"/>
      <c r="AG286" s="14"/>
      <c r="AH286" s="170"/>
      <c r="AI286" s="170"/>
      <c r="AJ286" s="14">
        <f t="shared" si="84"/>
        <v>0</v>
      </c>
      <c r="AK286" s="14">
        <f t="shared" si="85"/>
        <v>0</v>
      </c>
      <c r="AL286" s="14">
        <f t="shared" si="112"/>
        <v>0</v>
      </c>
      <c r="AM286" s="14"/>
      <c r="AN286" s="14"/>
      <c r="AO286" s="13"/>
      <c r="AP286" s="13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</row>
    <row r="287" spans="1:62" ht="19.5" customHeight="1">
      <c r="A287" s="107" t="s">
        <v>719</v>
      </c>
      <c r="B287" s="22"/>
      <c r="C287" s="22"/>
      <c r="D287" s="22"/>
      <c r="E287" s="38">
        <f t="shared" si="132"/>
        <v>0</v>
      </c>
      <c r="F287" s="24">
        <v>0</v>
      </c>
      <c r="G287" s="13"/>
      <c r="H287" s="25"/>
      <c r="I287" s="26">
        <f t="shared" si="133"/>
        <v>0</v>
      </c>
      <c r="J287" s="27"/>
      <c r="K287" s="28" t="s">
        <v>720</v>
      </c>
      <c r="L287" s="40">
        <v>7898722572089</v>
      </c>
      <c r="M287" s="41" t="s">
        <v>721</v>
      </c>
      <c r="N287" s="30" t="str">
        <f>IF(K287="","",VLOOKUP(K287,'Inventário+Enviado+pela+Amazon+'!$C$1:$G$536,5,0))</f>
        <v>1N-AP0G-S18S</v>
      </c>
      <c r="O287" s="31" t="str">
        <f>IF(M287="","",VLOOKUP(M287,'Estoque FULL '!$A:$D,3,0))</f>
        <v>RYEA61096</v>
      </c>
      <c r="P287" s="40">
        <v>8</v>
      </c>
      <c r="Q287" s="40"/>
      <c r="R287" s="40"/>
      <c r="S287" s="32">
        <f>IFERROR(IF(M287&lt;&gt;"",VLOOKUP(M287,'Estoque FULL '!$A:$D,4,0),0),0)</f>
        <v>0</v>
      </c>
      <c r="T287" s="33">
        <f>IFERROR(VLOOKUP(K287,'Inventário+Enviado+pela+Amazon+'!$C$1:$F$510,4,0),0)</f>
        <v>24</v>
      </c>
      <c r="U287" s="34"/>
      <c r="V287" s="42">
        <f t="shared" si="134"/>
        <v>24</v>
      </c>
      <c r="W287" s="13"/>
      <c r="X287" s="13"/>
      <c r="Y287" s="13"/>
      <c r="Z287" s="13"/>
      <c r="AA287" s="13"/>
      <c r="AB287" s="13"/>
      <c r="AC287" s="13" t="str">
        <f t="shared" si="102"/>
        <v/>
      </c>
      <c r="AD287" s="13"/>
      <c r="AE287" s="13"/>
      <c r="AF287" s="13"/>
      <c r="AG287" s="14"/>
      <c r="AH287" s="170"/>
      <c r="AI287" s="170"/>
      <c r="AJ287" s="14">
        <f t="shared" si="84"/>
        <v>0</v>
      </c>
      <c r="AK287" s="14">
        <f t="shared" si="85"/>
        <v>0</v>
      </c>
      <c r="AL287" s="14">
        <f t="shared" si="112"/>
        <v>0</v>
      </c>
      <c r="AM287" s="14"/>
      <c r="AN287" s="14"/>
      <c r="AO287" s="13"/>
      <c r="AP287" s="13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</row>
    <row r="288" spans="1:62" ht="19.5" customHeight="1">
      <c r="A288" s="108" t="s">
        <v>722</v>
      </c>
      <c r="B288" s="22" t="s">
        <v>723</v>
      </c>
      <c r="C288" s="22"/>
      <c r="D288" s="22"/>
      <c r="E288" s="38">
        <f t="shared" si="132"/>
        <v>66</v>
      </c>
      <c r="F288" s="39">
        <v>66</v>
      </c>
      <c r="G288" s="13"/>
      <c r="H288" s="25"/>
      <c r="I288" s="26">
        <f t="shared" si="133"/>
        <v>0</v>
      </c>
      <c r="J288" s="27"/>
      <c r="K288" s="28" t="s">
        <v>724</v>
      </c>
      <c r="L288" s="40">
        <v>7898722574557</v>
      </c>
      <c r="M288" s="41" t="s">
        <v>725</v>
      </c>
      <c r="N288" s="30" t="str">
        <f>IF(K288="","",VLOOKUP(K288,'Inventário+Enviado+pela+Amazon+'!$C$1:$G$536,5,0))</f>
        <v>9K-QUN4-2THE</v>
      </c>
      <c r="O288" s="31" t="str">
        <f>IF(M288="","",VLOOKUP(M288,'Estoque FULL '!$A:$D,3,0))</f>
        <v>OZLA97397</v>
      </c>
      <c r="P288" s="40"/>
      <c r="Q288" s="40"/>
      <c r="R288" s="40"/>
      <c r="S288" s="32">
        <f>IFERROR(IF(M288&lt;&gt;"",VLOOKUP(M288,'Estoque FULL '!$A:$D,4,0),0),0)</f>
        <v>6</v>
      </c>
      <c r="T288" s="33">
        <f>IFERROR(VLOOKUP(K288,'Inventário+Enviado+pela+Amazon+'!$C$1:$F$510,4,0),0)</f>
        <v>0</v>
      </c>
      <c r="U288" s="34"/>
      <c r="V288" s="42">
        <f t="shared" si="134"/>
        <v>72</v>
      </c>
      <c r="W288" s="13"/>
      <c r="X288" s="13"/>
      <c r="Y288" s="13"/>
      <c r="Z288" s="13"/>
      <c r="AA288" s="13"/>
      <c r="AB288" s="13"/>
      <c r="AC288" s="13" t="str">
        <f t="shared" si="102"/>
        <v/>
      </c>
      <c r="AD288" s="13"/>
      <c r="AE288" s="13">
        <v>12.140049999999999</v>
      </c>
      <c r="AF288" s="13">
        <v>2.18607</v>
      </c>
      <c r="AG288" s="14">
        <v>0.28000000000000003</v>
      </c>
      <c r="AH288" s="170">
        <f>AI288/4.59554784619832</f>
        <v>0.10887877267027204</v>
      </c>
      <c r="AI288" s="170">
        <f>AG288*1.78699146157709</f>
        <v>0.50035760924158523</v>
      </c>
      <c r="AJ288" s="14">
        <f t="shared" si="84"/>
        <v>874.08359999999993</v>
      </c>
      <c r="AK288" s="14">
        <f t="shared" si="85"/>
        <v>157.39704</v>
      </c>
      <c r="AL288" s="14">
        <f t="shared" si="112"/>
        <v>20.160000000000004</v>
      </c>
      <c r="AM288" s="153">
        <f>V288*AH288</f>
        <v>7.839271632259587</v>
      </c>
      <c r="AN288" s="153">
        <f>V288*AI288</f>
        <v>36.025747865394138</v>
      </c>
      <c r="AO288" s="13"/>
      <c r="AP288" s="13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</row>
    <row r="289" spans="1:62" ht="19.5" customHeight="1">
      <c r="A289" s="108" t="s">
        <v>726</v>
      </c>
      <c r="B289" s="22"/>
      <c r="C289" s="22"/>
      <c r="D289" s="22"/>
      <c r="E289" s="38">
        <f t="shared" si="132"/>
        <v>200</v>
      </c>
      <c r="F289" s="24">
        <v>200</v>
      </c>
      <c r="G289" s="13"/>
      <c r="H289" s="25"/>
      <c r="I289" s="26">
        <f t="shared" si="133"/>
        <v>0</v>
      </c>
      <c r="J289" s="27"/>
      <c r="K289" s="28" t="s">
        <v>727</v>
      </c>
      <c r="L289" s="40" t="s">
        <v>728</v>
      </c>
      <c r="M289" s="41" t="s">
        <v>725</v>
      </c>
      <c r="N289" s="30" t="str">
        <f>IF(K289="","",VLOOKUP(K289,'Inventário+Enviado+pela+Amazon+'!$C$1:$G$536,5,0))</f>
        <v>HS-WCT3-TUT0</v>
      </c>
      <c r="O289" s="31" t="str">
        <f>IF(M289="","",VLOOKUP(M289,'Estoque FULL '!$A:$D,3,0))</f>
        <v>OZLA97397</v>
      </c>
      <c r="P289" s="40"/>
      <c r="Q289" s="40"/>
      <c r="R289" s="40"/>
      <c r="S289" s="32">
        <f>IFERROR(IF(M289&lt;&gt;"",VLOOKUP(M289,'Estoque FULL '!$A:$D,4,0),0),0)</f>
        <v>6</v>
      </c>
      <c r="T289" s="33">
        <f>IFERROR(VLOOKUP(K289,'Inventário+Enviado+pela+Amazon+'!$C$1:$F$510,4,0),0)</f>
        <v>0</v>
      </c>
      <c r="U289" s="34"/>
      <c r="V289" s="42">
        <f t="shared" si="134"/>
        <v>206</v>
      </c>
      <c r="W289" s="13"/>
      <c r="X289" s="13"/>
      <c r="Y289" s="13"/>
      <c r="Z289" s="13"/>
      <c r="AA289" s="13"/>
      <c r="AB289" s="13"/>
      <c r="AC289" s="13" t="str">
        <f t="shared" si="102"/>
        <v/>
      </c>
      <c r="AD289" s="13"/>
      <c r="AE289" s="13">
        <v>12.140049999999999</v>
      </c>
      <c r="AF289" s="13">
        <v>2.18607</v>
      </c>
      <c r="AG289" s="14">
        <v>0.28000000000000003</v>
      </c>
      <c r="AH289" s="170">
        <f>AI289/4.59554784619832</f>
        <v>0.10887877267027204</v>
      </c>
      <c r="AI289" s="170">
        <f>AG289*1.78699146157709</f>
        <v>0.50035760924158523</v>
      </c>
      <c r="AJ289" s="14">
        <f t="shared" si="84"/>
        <v>2500.8502999999996</v>
      </c>
      <c r="AK289" s="14">
        <f t="shared" si="85"/>
        <v>450.33042</v>
      </c>
      <c r="AL289" s="14">
        <f t="shared" si="112"/>
        <v>57.680000000000007</v>
      </c>
      <c r="AM289" s="153">
        <f>V289*AH289</f>
        <v>22.42902717007604</v>
      </c>
      <c r="AN289" s="153">
        <f>V289*AI289</f>
        <v>103.07366750376656</v>
      </c>
      <c r="AO289" s="13"/>
      <c r="AP289" s="13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</row>
    <row r="290" spans="1:62" ht="19.5" customHeight="1">
      <c r="A290" s="109" t="s">
        <v>729</v>
      </c>
      <c r="B290" s="22"/>
      <c r="C290" s="22"/>
      <c r="D290" s="22"/>
      <c r="E290" s="38">
        <f t="shared" si="132"/>
        <v>0</v>
      </c>
      <c r="F290" s="24">
        <v>0</v>
      </c>
      <c r="G290" s="13"/>
      <c r="H290" s="25"/>
      <c r="I290" s="26">
        <f t="shared" si="133"/>
        <v>0</v>
      </c>
      <c r="J290" s="27"/>
      <c r="K290" s="28"/>
      <c r="L290" s="29"/>
      <c r="M290" s="30"/>
      <c r="N290" s="30" t="str">
        <f>IF(K290="","",VLOOKUP(K290,'Inventário+Enviado+pela+Amazon+'!$C$1:$G$536,5,0))</f>
        <v/>
      </c>
      <c r="O290" s="31" t="str">
        <f>IF(M290="","",VLOOKUP(M290,'Estoque FULL '!$A:$D,3,0))</f>
        <v/>
      </c>
      <c r="P290" s="31"/>
      <c r="Q290" s="31"/>
      <c r="R290" s="31"/>
      <c r="S290" s="32">
        <f>IFERROR(IF(M290&lt;&gt;"",VLOOKUP(M290,'Estoque FULL '!$A:$D,4,0),0),0)</f>
        <v>0</v>
      </c>
      <c r="T290" s="33">
        <f>IFERROR(VLOOKUP(K290,'Inventário+Enviado+pela+Amazon+'!$C$1:$F$510,4,0),0)</f>
        <v>0</v>
      </c>
      <c r="U290" s="34"/>
      <c r="V290" s="35">
        <f t="shared" si="134"/>
        <v>0</v>
      </c>
      <c r="W290" s="13"/>
      <c r="X290" s="13"/>
      <c r="Y290" s="13"/>
      <c r="Z290" s="13"/>
      <c r="AA290" s="13"/>
      <c r="AB290" s="13"/>
      <c r="AC290" s="13" t="str">
        <f t="shared" si="102"/>
        <v/>
      </c>
      <c r="AD290" s="13"/>
      <c r="AG290" s="14"/>
      <c r="AH290" s="170"/>
      <c r="AI290" s="170"/>
      <c r="AJ290" s="14">
        <f>IFERROR(V290*AE288,0)</f>
        <v>0</v>
      </c>
      <c r="AK290" s="14">
        <f>IFERROR(V290*AF288,0)</f>
        <v>0</v>
      </c>
      <c r="AL290" s="14">
        <f t="shared" si="112"/>
        <v>0</v>
      </c>
      <c r="AM290" s="14"/>
      <c r="AN290" s="14"/>
      <c r="AO290" s="13"/>
      <c r="AP290" s="13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</row>
    <row r="291" spans="1:62" ht="19.5" customHeight="1">
      <c r="A291" s="22" t="s">
        <v>730</v>
      </c>
      <c r="B291" s="22"/>
      <c r="C291" s="22"/>
      <c r="D291" s="22"/>
      <c r="E291" s="38">
        <f t="shared" si="132"/>
        <v>0</v>
      </c>
      <c r="F291" s="24">
        <v>0</v>
      </c>
      <c r="G291" s="13"/>
      <c r="H291" s="25"/>
      <c r="I291" s="26">
        <f t="shared" si="133"/>
        <v>0</v>
      </c>
      <c r="J291" s="27"/>
      <c r="K291" s="28" t="s">
        <v>731</v>
      </c>
      <c r="L291" s="29"/>
      <c r="M291" s="30"/>
      <c r="N291" s="30" t="str">
        <f>IF(K291="","",VLOOKUP(K291,'Inventário+Enviado+pela+Amazon+'!$C$1:$G$536,5,0))</f>
        <v>YV-34DP-HD6P</v>
      </c>
      <c r="O291" s="31" t="str">
        <f>IF(M291="","",VLOOKUP(M291,'Estoque FULL '!$A:$D,3,0))</f>
        <v/>
      </c>
      <c r="P291" s="31">
        <v>8</v>
      </c>
      <c r="Q291" s="31"/>
      <c r="R291" s="31"/>
      <c r="S291" s="32">
        <f>IFERROR(IF(M291&lt;&gt;"",VLOOKUP(M291,'Estoque FULL '!$A:$D,4,0),0),0)</f>
        <v>0</v>
      </c>
      <c r="T291" s="33">
        <f>IFERROR(VLOOKUP(K291,'Inventário+Enviado+pela+Amazon+'!$C$1:$F$510,4,0),0)</f>
        <v>0</v>
      </c>
      <c r="U291" s="34"/>
      <c r="V291" s="35">
        <f t="shared" si="134"/>
        <v>0</v>
      </c>
      <c r="W291" s="13"/>
      <c r="X291" s="13"/>
      <c r="Y291" s="13"/>
      <c r="Z291" s="13"/>
      <c r="AA291" s="13"/>
      <c r="AB291" s="13"/>
      <c r="AC291" s="13" t="str">
        <f t="shared" si="102"/>
        <v/>
      </c>
      <c r="AD291" s="13"/>
      <c r="AE291" s="13"/>
      <c r="AF291" s="13"/>
      <c r="AG291" s="14"/>
      <c r="AH291" s="170"/>
      <c r="AI291" s="170"/>
      <c r="AJ291" s="14">
        <f t="shared" ref="AJ291:AJ362" si="135">IFERROR(V291*AE291,0)</f>
        <v>0</v>
      </c>
      <c r="AK291" s="14">
        <f t="shared" ref="AK291:AK362" si="136">IFERROR(V291*AF291,0)</f>
        <v>0</v>
      </c>
      <c r="AL291" s="14">
        <f t="shared" si="112"/>
        <v>0</v>
      </c>
      <c r="AM291" s="14"/>
      <c r="AN291" s="14"/>
      <c r="AO291" s="13"/>
      <c r="AP291" s="13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</row>
    <row r="292" spans="1:62" ht="19.5" customHeight="1">
      <c r="A292" s="22" t="s">
        <v>732</v>
      </c>
      <c r="B292" s="22" t="s">
        <v>733</v>
      </c>
      <c r="C292" s="22"/>
      <c r="D292" s="22"/>
      <c r="E292" s="38">
        <f t="shared" si="132"/>
        <v>400</v>
      </c>
      <c r="F292" s="24">
        <v>400</v>
      </c>
      <c r="G292" s="13"/>
      <c r="H292" s="25"/>
      <c r="I292" s="26">
        <f t="shared" si="133"/>
        <v>0</v>
      </c>
      <c r="J292" s="45" t="s">
        <v>128</v>
      </c>
      <c r="K292" s="28"/>
      <c r="L292" s="29"/>
      <c r="M292" s="30"/>
      <c r="N292" s="30" t="str">
        <f>IF(K292="","",VLOOKUP(K292,'Inventário+Enviado+pela+Amazon+'!$C$1:$G$536,5,0))</f>
        <v/>
      </c>
      <c r="O292" s="31" t="str">
        <f>IF(M292="","",VLOOKUP(M292,'Estoque FULL '!$A:$D,3,0))</f>
        <v/>
      </c>
      <c r="P292" s="31"/>
      <c r="Q292" s="40">
        <f>V293*P293</f>
        <v>120</v>
      </c>
      <c r="R292" s="31"/>
      <c r="S292" s="32">
        <f>IFERROR(IF(M292&lt;&gt;"",VLOOKUP(M292,'Estoque FULL '!$A:$D,4,0),0),0)</f>
        <v>0</v>
      </c>
      <c r="T292" s="33">
        <f>IFERROR(VLOOKUP(K292,'Inventário+Enviado+pela+Amazon+'!$C$1:$F$510,4,0),0)</f>
        <v>0</v>
      </c>
      <c r="U292" s="34"/>
      <c r="V292" s="35">
        <f t="shared" si="134"/>
        <v>400</v>
      </c>
      <c r="W292" s="13">
        <f>V292*X292</f>
        <v>2320</v>
      </c>
      <c r="X292" s="13">
        <v>5.8</v>
      </c>
      <c r="Y292" s="13"/>
      <c r="Z292" s="13"/>
      <c r="AA292" s="13"/>
      <c r="AB292" s="13"/>
      <c r="AC292" s="13" t="str">
        <f t="shared" si="102"/>
        <v/>
      </c>
      <c r="AD292" s="13"/>
      <c r="AE292" s="13">
        <v>5.9</v>
      </c>
      <c r="AF292" s="13">
        <v>0</v>
      </c>
      <c r="AG292" s="14"/>
      <c r="AH292" s="170"/>
      <c r="AI292" s="170"/>
      <c r="AJ292" s="14">
        <f t="shared" si="135"/>
        <v>2360</v>
      </c>
      <c r="AK292" s="14">
        <f t="shared" si="136"/>
        <v>0</v>
      </c>
      <c r="AL292" s="14">
        <f t="shared" si="112"/>
        <v>0</v>
      </c>
      <c r="AM292" s="14"/>
      <c r="AN292" s="14"/>
      <c r="AO292" s="13" t="s">
        <v>734</v>
      </c>
      <c r="AP292" s="13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</row>
    <row r="293" spans="1:62" ht="19.5" customHeight="1">
      <c r="A293" s="67" t="s">
        <v>735</v>
      </c>
      <c r="B293" s="22"/>
      <c r="C293" s="22"/>
      <c r="D293" s="22"/>
      <c r="E293" s="38">
        <f t="shared" si="132"/>
        <v>0</v>
      </c>
      <c r="F293" s="24">
        <v>0</v>
      </c>
      <c r="G293" s="13"/>
      <c r="H293" s="25"/>
      <c r="I293" s="26">
        <f t="shared" si="133"/>
        <v>0</v>
      </c>
      <c r="J293" s="27"/>
      <c r="K293" s="28" t="s">
        <v>736</v>
      </c>
      <c r="L293" s="40">
        <v>7898757180389</v>
      </c>
      <c r="M293" s="41" t="s">
        <v>737</v>
      </c>
      <c r="N293" s="30" t="str">
        <f>IF(K293="","",VLOOKUP(K293,'Inventário+Enviado+pela+Amazon+'!$C$1:$G$536,5,0))</f>
        <v>X2-LBOF-GIZS</v>
      </c>
      <c r="O293" s="31" t="str">
        <f>IF(M293="","",VLOOKUP(M293,'Estoque FULL '!$A:$D,3,0))</f>
        <v>KSWF80681</v>
      </c>
      <c r="P293" s="40">
        <v>4</v>
      </c>
      <c r="Q293" s="40"/>
      <c r="R293" s="40"/>
      <c r="S293" s="32">
        <f>IFERROR(IF(M293&lt;&gt;"",VLOOKUP(M293,'Estoque FULL '!$A:$D,4,0),0),0)</f>
        <v>30</v>
      </c>
      <c r="T293" s="33">
        <f>IFERROR(VLOOKUP(K293,'Inventário+Enviado+pela+Amazon+'!$C$1:$F$510,4,0),0)</f>
        <v>0</v>
      </c>
      <c r="U293" s="34"/>
      <c r="V293" s="42">
        <f>I293+F293+S293+T293+U293+Q293+R293</f>
        <v>30</v>
      </c>
      <c r="W293" s="13"/>
      <c r="X293" s="13"/>
      <c r="Y293" s="13"/>
      <c r="Z293" s="13"/>
      <c r="AA293" s="13"/>
      <c r="AB293" s="13"/>
      <c r="AC293" s="13" t="str">
        <f t="shared" si="102"/>
        <v/>
      </c>
      <c r="AD293" s="13"/>
      <c r="AE293" s="13"/>
      <c r="AF293" s="13"/>
      <c r="AG293" s="14"/>
      <c r="AH293" s="170"/>
      <c r="AI293" s="170"/>
      <c r="AJ293" s="14">
        <f t="shared" si="135"/>
        <v>0</v>
      </c>
      <c r="AK293" s="14">
        <f t="shared" si="136"/>
        <v>0</v>
      </c>
      <c r="AL293" s="14">
        <f t="shared" si="112"/>
        <v>0</v>
      </c>
      <c r="AM293" s="14"/>
      <c r="AN293" s="14"/>
      <c r="AO293" s="13"/>
      <c r="AP293" s="13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</row>
    <row r="294" spans="1:62" ht="19.5" customHeight="1">
      <c r="A294" s="67" t="s">
        <v>738</v>
      </c>
      <c r="B294" s="22"/>
      <c r="C294" s="22"/>
      <c r="D294" s="22"/>
      <c r="E294" s="38">
        <f t="shared" si="132"/>
        <v>0</v>
      </c>
      <c r="F294" s="24">
        <v>0</v>
      </c>
      <c r="G294" s="13"/>
      <c r="H294" s="25"/>
      <c r="I294" s="26">
        <f t="shared" si="133"/>
        <v>0</v>
      </c>
      <c r="J294" s="27"/>
      <c r="K294" s="28"/>
      <c r="L294" s="40"/>
      <c r="M294" s="41"/>
      <c r="N294" s="30" t="str">
        <f>IF(K294="","",VLOOKUP(K294,'Inventário+Enviado+pela+Amazon+'!$C$1:$G$536,5,0))</f>
        <v/>
      </c>
      <c r="O294" s="31" t="str">
        <f>IF(M294="","",VLOOKUP(M294,'Estoque FULL '!$A:$D,3,0))</f>
        <v/>
      </c>
      <c r="P294" s="40"/>
      <c r="Q294" s="40">
        <f>V295*P295</f>
        <v>0</v>
      </c>
      <c r="R294" s="40">
        <f>P296*V296</f>
        <v>0</v>
      </c>
      <c r="S294" s="32">
        <f>IFERROR(IF(M294&lt;&gt;"",VLOOKUP(M294,'Estoque FULL '!$A:$D,4,0),0),0)</f>
        <v>0</v>
      </c>
      <c r="T294" s="33"/>
      <c r="U294" s="34"/>
      <c r="V294" s="35"/>
      <c r="W294" s="13"/>
      <c r="X294" s="13"/>
      <c r="Y294" s="13"/>
      <c r="Z294" s="13"/>
      <c r="AA294" s="13"/>
      <c r="AB294" s="13"/>
      <c r="AC294" s="13" t="str">
        <f t="shared" si="102"/>
        <v/>
      </c>
      <c r="AD294" s="13"/>
      <c r="AE294" s="13"/>
      <c r="AF294" s="13"/>
      <c r="AG294" s="14"/>
      <c r="AH294" s="170"/>
      <c r="AI294" s="170"/>
      <c r="AJ294" s="14">
        <f t="shared" si="135"/>
        <v>0</v>
      </c>
      <c r="AK294" s="14">
        <f t="shared" si="136"/>
        <v>0</v>
      </c>
      <c r="AL294" s="14">
        <f t="shared" si="112"/>
        <v>0</v>
      </c>
      <c r="AM294" s="14"/>
      <c r="AN294" s="14"/>
      <c r="AO294" s="13"/>
      <c r="AP294" s="13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</row>
    <row r="295" spans="1:62" ht="19.5" customHeight="1">
      <c r="A295" s="67" t="s">
        <v>739</v>
      </c>
      <c r="B295" s="22"/>
      <c r="C295" s="22"/>
      <c r="D295" s="22"/>
      <c r="E295" s="38">
        <f t="shared" si="132"/>
        <v>0</v>
      </c>
      <c r="F295" s="24">
        <v>0</v>
      </c>
      <c r="G295" s="13"/>
      <c r="H295" s="25"/>
      <c r="I295" s="26">
        <f t="shared" si="133"/>
        <v>0</v>
      </c>
      <c r="J295" s="27"/>
      <c r="K295" s="28"/>
      <c r="L295" s="40" t="s">
        <v>740</v>
      </c>
      <c r="M295" s="41" t="s">
        <v>741</v>
      </c>
      <c r="N295" s="30" t="str">
        <f>IF(K295="","",VLOOKUP(K295,'Inventário+Enviado+pela+Amazon+'!$C$1:$G$536,5,0))</f>
        <v/>
      </c>
      <c r="O295" s="31" t="str">
        <f>IF(M295="","",VLOOKUP(M295,'Estoque FULL '!$A:$D,3,0))</f>
        <v>NAJY76490</v>
      </c>
      <c r="P295" s="40">
        <v>4</v>
      </c>
      <c r="Q295" s="40"/>
      <c r="R295" s="40"/>
      <c r="S295" s="32">
        <f>IFERROR(IF(M295&lt;&gt;"",VLOOKUP(M295,'Estoque FULL '!$A:$D,4,0),0),0)</f>
        <v>0</v>
      </c>
      <c r="T295" s="33">
        <f>IFERROR(VLOOKUP(K295,'Inventário+Enviado+pela+Amazon+'!$C$1:$F$510,4,0),0)</f>
        <v>0</v>
      </c>
      <c r="U295" s="34"/>
      <c r="V295" s="35"/>
      <c r="W295" s="13"/>
      <c r="X295" s="13"/>
      <c r="Y295" s="13"/>
      <c r="Z295" s="13"/>
      <c r="AA295" s="13"/>
      <c r="AB295" s="13"/>
      <c r="AC295" s="13" t="str">
        <f t="shared" si="102"/>
        <v/>
      </c>
      <c r="AD295" s="13"/>
      <c r="AE295" s="13"/>
      <c r="AF295" s="13"/>
      <c r="AG295" s="14"/>
      <c r="AH295" s="170"/>
      <c r="AI295" s="170"/>
      <c r="AJ295" s="14">
        <f t="shared" si="135"/>
        <v>0</v>
      </c>
      <c r="AK295" s="14">
        <f t="shared" si="136"/>
        <v>0</v>
      </c>
      <c r="AL295" s="14">
        <f t="shared" si="112"/>
        <v>0</v>
      </c>
      <c r="AM295" s="14"/>
      <c r="AN295" s="14"/>
      <c r="AO295" s="13"/>
      <c r="AP295" s="13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</row>
    <row r="296" spans="1:62" ht="19.5" customHeight="1">
      <c r="A296" s="67" t="s">
        <v>742</v>
      </c>
      <c r="B296" s="22"/>
      <c r="C296" s="22"/>
      <c r="D296" s="22"/>
      <c r="E296" s="38">
        <f t="shared" si="132"/>
        <v>0</v>
      </c>
      <c r="F296" s="24">
        <v>0</v>
      </c>
      <c r="G296" s="13"/>
      <c r="H296" s="25"/>
      <c r="I296" s="26">
        <f t="shared" si="133"/>
        <v>0</v>
      </c>
      <c r="J296" s="27"/>
      <c r="K296" s="28"/>
      <c r="L296" s="40"/>
      <c r="M296" s="41"/>
      <c r="N296" s="30" t="str">
        <f>IF(K296="","",VLOOKUP(K296,'Inventário+Enviado+pela+Amazon+'!$C$1:$G$536,5,0))</f>
        <v/>
      </c>
      <c r="O296" s="31" t="str">
        <f>IF(M296="","",VLOOKUP(M296,'Estoque FULL '!$A:$D,3,0))</f>
        <v/>
      </c>
      <c r="P296" s="40">
        <v>8</v>
      </c>
      <c r="Q296" s="40"/>
      <c r="R296" s="40"/>
      <c r="S296" s="32">
        <f>IFERROR(IF(M296&lt;&gt;"",VLOOKUP(M296,'Estoque FULL '!$A:$D,4,0),0),0)</f>
        <v>0</v>
      </c>
      <c r="T296" s="33">
        <f>IFERROR(VLOOKUP(K296,'Inventário+Enviado+pela+Amazon+'!$C$1:$F$510,4,0),0)</f>
        <v>0</v>
      </c>
      <c r="U296" s="34"/>
      <c r="V296" s="35"/>
      <c r="W296" s="13"/>
      <c r="X296" s="13"/>
      <c r="Y296" s="13"/>
      <c r="Z296" s="13"/>
      <c r="AA296" s="13"/>
      <c r="AB296" s="13"/>
      <c r="AC296" s="13" t="str">
        <f t="shared" si="102"/>
        <v/>
      </c>
      <c r="AD296" s="13"/>
      <c r="AE296" s="13"/>
      <c r="AF296" s="13"/>
      <c r="AG296" s="14"/>
      <c r="AH296" s="170"/>
      <c r="AI296" s="170"/>
      <c r="AJ296" s="14">
        <f t="shared" si="135"/>
        <v>0</v>
      </c>
      <c r="AK296" s="14">
        <f t="shared" si="136"/>
        <v>0</v>
      </c>
      <c r="AL296" s="14">
        <f t="shared" si="112"/>
        <v>0</v>
      </c>
      <c r="AM296" s="14"/>
      <c r="AN296" s="14"/>
      <c r="AO296" s="13"/>
      <c r="AP296" s="13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</row>
    <row r="297" spans="1:62" ht="19.5" customHeight="1">
      <c r="A297" s="67" t="s">
        <v>3079</v>
      </c>
      <c r="B297" s="22"/>
      <c r="C297" s="22"/>
      <c r="D297" s="22"/>
      <c r="E297" s="38"/>
      <c r="F297" s="24">
        <v>0</v>
      </c>
      <c r="G297" s="13"/>
      <c r="H297" s="25"/>
      <c r="I297" s="26"/>
      <c r="J297" s="27"/>
      <c r="K297" s="28"/>
      <c r="L297" s="40"/>
      <c r="M297" s="41"/>
      <c r="N297" s="30" t="str">
        <f>IF(K297="","",VLOOKUP(K297,'Inventário+Enviado+pela+Amazon+'!$C$1:$G$536,5,0))</f>
        <v/>
      </c>
      <c r="O297" s="31"/>
      <c r="P297" s="40"/>
      <c r="Q297" s="40">
        <f>V298*P298</f>
        <v>0</v>
      </c>
      <c r="R297" s="40"/>
      <c r="S297" s="32">
        <f>IFERROR(IF(M297&lt;&gt;"",VLOOKUP(M297,'Estoque FULL '!$A:$D,4,0),0),0)</f>
        <v>0</v>
      </c>
      <c r="T297" s="33">
        <f>IFERROR(VLOOKUP(K297,'Inventário+Enviado+pela+Amazon+'!$C$1:$F$510,4,0),0)</f>
        <v>0</v>
      </c>
      <c r="U297" s="34"/>
      <c r="V297" s="35"/>
      <c r="W297" s="13"/>
      <c r="X297" s="13"/>
      <c r="Y297" s="13"/>
      <c r="Z297" s="13"/>
      <c r="AA297" s="13"/>
      <c r="AB297" s="13"/>
      <c r="AC297" s="13"/>
      <c r="AD297" s="13"/>
      <c r="AE297" s="147"/>
      <c r="AF297" s="13"/>
      <c r="AG297" s="153"/>
      <c r="AH297" s="173"/>
      <c r="AI297" s="173"/>
      <c r="AJ297" s="14"/>
      <c r="AK297" s="14"/>
      <c r="AL297" s="14">
        <f t="shared" si="112"/>
        <v>0</v>
      </c>
      <c r="AM297" s="153"/>
      <c r="AN297" s="153"/>
      <c r="AO297" s="147"/>
      <c r="AP297" s="13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</row>
    <row r="298" spans="1:62" ht="19.5" customHeight="1">
      <c r="A298" s="67" t="s">
        <v>3081</v>
      </c>
      <c r="B298" s="22"/>
      <c r="C298" s="22"/>
      <c r="D298" s="22"/>
      <c r="E298" s="38"/>
      <c r="F298" s="24">
        <v>0</v>
      </c>
      <c r="G298" s="13"/>
      <c r="H298" s="25"/>
      <c r="I298" s="26"/>
      <c r="J298" s="27"/>
      <c r="K298" s="28"/>
      <c r="L298" s="40"/>
      <c r="M298" s="41" t="s">
        <v>3080</v>
      </c>
      <c r="N298" s="30" t="str">
        <f>IF(K298="","",VLOOKUP(K298,'Inventário+Enviado+pela+Amazon+'!$C$1:$G$536,5,0))</f>
        <v/>
      </c>
      <c r="O298" s="31"/>
      <c r="P298" s="40">
        <v>8</v>
      </c>
      <c r="Q298" s="40"/>
      <c r="R298" s="40"/>
      <c r="S298" s="32">
        <f>IFERROR(IF(M298&lt;&gt;"",VLOOKUP(M298,'Estoque FULL '!$A:$D,4,0),0),0)</f>
        <v>0</v>
      </c>
      <c r="T298" s="33"/>
      <c r="U298" s="34"/>
      <c r="V298" s="35"/>
      <c r="W298" s="13"/>
      <c r="X298" s="13"/>
      <c r="Y298" s="13"/>
      <c r="Z298" s="13"/>
      <c r="AA298" s="13"/>
      <c r="AB298" s="13"/>
      <c r="AC298" s="13"/>
      <c r="AD298" s="13"/>
      <c r="AE298" s="147"/>
      <c r="AF298" s="13"/>
      <c r="AG298" s="153"/>
      <c r="AH298" s="173"/>
      <c r="AI298" s="173"/>
      <c r="AJ298" s="14"/>
      <c r="AK298" s="14"/>
      <c r="AL298" s="14">
        <f t="shared" si="112"/>
        <v>0</v>
      </c>
      <c r="AM298" s="153"/>
      <c r="AN298" s="153"/>
      <c r="AO298" s="147"/>
      <c r="AP298" s="13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</row>
    <row r="299" spans="1:62" ht="19.5" customHeight="1">
      <c r="A299" s="110" t="s">
        <v>743</v>
      </c>
      <c r="B299" s="22" t="s">
        <v>744</v>
      </c>
      <c r="C299" s="22" t="s">
        <v>63</v>
      </c>
      <c r="D299" s="22"/>
      <c r="E299" s="38">
        <f t="shared" si="132"/>
        <v>638</v>
      </c>
      <c r="F299" s="39">
        <v>638</v>
      </c>
      <c r="G299" s="13"/>
      <c r="H299" s="25"/>
      <c r="I299" s="26">
        <f t="shared" si="133"/>
        <v>0</v>
      </c>
      <c r="J299" s="45" t="s">
        <v>745</v>
      </c>
      <c r="K299" s="28" t="s">
        <v>746</v>
      </c>
      <c r="L299" s="40">
        <v>7898722572041</v>
      </c>
      <c r="M299" s="41" t="s">
        <v>747</v>
      </c>
      <c r="N299" s="30" t="str">
        <f>IF(K299="","",VLOOKUP(K299,'Inventário+Enviado+pela+Amazon+'!$C$1:$G$536,5,0))</f>
        <v>07-8TX6-MJA0</v>
      </c>
      <c r="O299" s="31" t="str">
        <f>IF(M299="","",VLOOKUP(M299,'Estoque FULL '!$A:$D,3,0))</f>
        <v>KCPX16944</v>
      </c>
      <c r="P299" s="40"/>
      <c r="Q299" s="40"/>
      <c r="R299" s="40"/>
      <c r="S299" s="32">
        <f>IFERROR(IF(M299&lt;&gt;"",VLOOKUP(M299,'Estoque FULL '!$A:$D,4,0),0),0)</f>
        <v>8</v>
      </c>
      <c r="T299" s="33">
        <f>IFERROR(VLOOKUP(K299,'Inventário+Enviado+pela+Amazon+'!$C$1:$F$510,4,0),0)</f>
        <v>8</v>
      </c>
      <c r="U299" s="34"/>
      <c r="V299" s="42">
        <f t="shared" ref="V299:V316" si="137">I299+F299+S299+T299+U299</f>
        <v>654</v>
      </c>
      <c r="W299" s="13">
        <f>V299*X299</f>
        <v>6971.64</v>
      </c>
      <c r="X299" s="13">
        <v>10.66</v>
      </c>
      <c r="Y299" s="13">
        <v>1.99</v>
      </c>
      <c r="Z299" s="13">
        <f>Y299*V299</f>
        <v>1301.46</v>
      </c>
      <c r="AA299" s="13"/>
      <c r="AB299" s="13"/>
      <c r="AC299" s="13" t="str">
        <f t="shared" si="102"/>
        <v/>
      </c>
      <c r="AD299" s="13"/>
      <c r="AE299" s="145">
        <v>11.422828571428573</v>
      </c>
      <c r="AF299" s="13">
        <v>1.9898142857142855</v>
      </c>
      <c r="AG299" s="153">
        <v>0.75</v>
      </c>
      <c r="AH299" s="170">
        <f>AI299/4.59554784619832</f>
        <v>0.14737930704103924</v>
      </c>
      <c r="AI299" s="173">
        <f>AG299*0.903051542728865</f>
        <v>0.67728865704664876</v>
      </c>
      <c r="AJ299" s="14">
        <f t="shared" si="135"/>
        <v>7470.529885714287</v>
      </c>
      <c r="AK299" s="14">
        <f t="shared" si="136"/>
        <v>1301.3385428571428</v>
      </c>
      <c r="AL299" s="14">
        <f t="shared" si="112"/>
        <v>490.5</v>
      </c>
      <c r="AM299" s="153">
        <f>V299*AH299</f>
        <v>96.386066804839658</v>
      </c>
      <c r="AN299" s="153">
        <f>V299*AI299</f>
        <v>442.9467817085083</v>
      </c>
      <c r="AO299" s="146" t="s">
        <v>748</v>
      </c>
      <c r="AP299" s="13"/>
      <c r="AQ299" s="20">
        <v>85176254</v>
      </c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</row>
    <row r="300" spans="1:62" ht="19.5" customHeight="1">
      <c r="A300" s="22" t="s">
        <v>749</v>
      </c>
      <c r="B300" s="22"/>
      <c r="C300" s="22"/>
      <c r="D300" s="22"/>
      <c r="E300" s="38">
        <f t="shared" si="132"/>
        <v>0</v>
      </c>
      <c r="F300" s="24">
        <v>0</v>
      </c>
      <c r="G300" s="13"/>
      <c r="H300" s="25"/>
      <c r="I300" s="26">
        <f t="shared" si="133"/>
        <v>0</v>
      </c>
      <c r="J300" s="27"/>
      <c r="K300" s="28"/>
      <c r="L300" s="40">
        <v>7898722570801</v>
      </c>
      <c r="M300" s="41" t="s">
        <v>750</v>
      </c>
      <c r="N300" s="30" t="str">
        <f>IF(K300="","",VLOOKUP(K300,'Inventário+Enviado+pela+Amazon+'!$C$1:$G$536,5,0))</f>
        <v/>
      </c>
      <c r="O300" s="31" t="str">
        <f>IF(M300="","",VLOOKUP(M300,'Estoque FULL '!$A:$D,3,0))</f>
        <v>LXQV09008</v>
      </c>
      <c r="P300" s="40"/>
      <c r="Q300" s="40"/>
      <c r="R300" s="40"/>
      <c r="S300" s="32">
        <f>IFERROR(IF(M300&lt;&gt;"",VLOOKUP(M300,'Estoque FULL '!$A:$D,4,0),0),0)</f>
        <v>0</v>
      </c>
      <c r="T300" s="33">
        <f>IFERROR(VLOOKUP(K300,'Inventário+Enviado+pela+Amazon+'!$C$1:$F$510,4,0),0)</f>
        <v>0</v>
      </c>
      <c r="U300" s="34"/>
      <c r="V300" s="42">
        <f t="shared" si="137"/>
        <v>0</v>
      </c>
      <c r="W300" s="13"/>
      <c r="X300" s="13"/>
      <c r="Y300" s="13"/>
      <c r="Z300" s="13"/>
      <c r="AA300" s="13"/>
      <c r="AB300" s="13"/>
      <c r="AC300" s="13" t="str">
        <f t="shared" si="102"/>
        <v/>
      </c>
      <c r="AD300" s="13"/>
      <c r="AE300" s="13"/>
      <c r="AF300" s="13"/>
      <c r="AG300" s="14"/>
      <c r="AH300" s="170"/>
      <c r="AI300" s="170"/>
      <c r="AJ300" s="14">
        <f t="shared" si="135"/>
        <v>0</v>
      </c>
      <c r="AK300" s="14">
        <f t="shared" si="136"/>
        <v>0</v>
      </c>
      <c r="AL300" s="14">
        <f t="shared" si="112"/>
        <v>0</v>
      </c>
      <c r="AM300" s="14"/>
      <c r="AN300" s="14"/>
      <c r="AO300" s="13"/>
      <c r="AP300" s="13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</row>
    <row r="301" spans="1:62" ht="19.5" customHeight="1">
      <c r="A301" s="22" t="s">
        <v>751</v>
      </c>
      <c r="B301" s="22"/>
      <c r="C301" s="22"/>
      <c r="D301" s="22"/>
      <c r="E301" s="38">
        <f t="shared" si="132"/>
        <v>75</v>
      </c>
      <c r="F301" s="39">
        <v>75</v>
      </c>
      <c r="G301" s="13"/>
      <c r="H301" s="25"/>
      <c r="I301" s="26">
        <f t="shared" si="133"/>
        <v>0</v>
      </c>
      <c r="J301" s="27"/>
      <c r="K301" s="28"/>
      <c r="L301" s="29"/>
      <c r="M301" s="30"/>
      <c r="N301" s="30" t="str">
        <f>IF(K301="","",VLOOKUP(K301,'Inventário+Enviado+pela+Amazon+'!$C$1:$G$536,5,0))</f>
        <v/>
      </c>
      <c r="O301" s="31" t="str">
        <f>IF(M301="","",VLOOKUP(M301,'Estoque FULL '!$A:$D,3,0))</f>
        <v/>
      </c>
      <c r="P301" s="31"/>
      <c r="Q301" s="31"/>
      <c r="R301" s="31"/>
      <c r="S301" s="32">
        <f>IFERROR(IF(M301&lt;&gt;"",VLOOKUP(M301,'Estoque FULL '!$A:$D,4,0),0),0)</f>
        <v>0</v>
      </c>
      <c r="T301" s="33"/>
      <c r="U301" s="34"/>
      <c r="V301" s="35">
        <f t="shared" si="137"/>
        <v>75</v>
      </c>
      <c r="W301" s="13"/>
      <c r="X301" s="13"/>
      <c r="Y301" s="13"/>
      <c r="Z301" s="13"/>
      <c r="AA301" s="13"/>
      <c r="AB301" s="13"/>
      <c r="AC301" s="13" t="str">
        <f t="shared" si="102"/>
        <v/>
      </c>
      <c r="AD301" s="13"/>
      <c r="AE301" s="13"/>
      <c r="AF301" s="13"/>
      <c r="AG301" s="14"/>
      <c r="AH301" s="170"/>
      <c r="AI301" s="170"/>
      <c r="AJ301" s="14">
        <f t="shared" si="135"/>
        <v>0</v>
      </c>
      <c r="AK301" s="14">
        <f t="shared" si="136"/>
        <v>0</v>
      </c>
      <c r="AL301" s="14">
        <f t="shared" ref="AL301:AL364" si="138">IFERROR(V301*AG301,0)</f>
        <v>0</v>
      </c>
      <c r="AM301" s="14"/>
      <c r="AN301" s="14"/>
      <c r="AO301" s="13"/>
      <c r="AP301" s="13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</row>
    <row r="302" spans="1:62" ht="19.5" customHeight="1">
      <c r="A302" s="22" t="s">
        <v>752</v>
      </c>
      <c r="B302" s="22" t="s">
        <v>753</v>
      </c>
      <c r="C302" s="22"/>
      <c r="D302" s="22"/>
      <c r="E302" s="38">
        <f t="shared" si="132"/>
        <v>172</v>
      </c>
      <c r="F302" s="39">
        <v>172</v>
      </c>
      <c r="G302" s="13"/>
      <c r="H302" s="25"/>
      <c r="I302" s="26">
        <f t="shared" si="133"/>
        <v>0</v>
      </c>
      <c r="J302" s="45" t="s">
        <v>210</v>
      </c>
      <c r="K302" s="28" t="s">
        <v>754</v>
      </c>
      <c r="L302" s="40">
        <v>7898722574762</v>
      </c>
      <c r="M302" s="97" t="s">
        <v>755</v>
      </c>
      <c r="N302" s="30" t="str">
        <f>IF(K302="","",VLOOKUP(K302,'Inventário+Enviado+pela+Amazon+'!$C$1:$G$536,5,0))</f>
        <v>9N-M5QW-ANOY</v>
      </c>
      <c r="O302" s="31" t="str">
        <f>IF(M302="","",VLOOKUP(M302,'Estoque FULL '!$A:$D,3,0))</f>
        <v>GNUK29124</v>
      </c>
      <c r="P302" s="40"/>
      <c r="Q302" s="40"/>
      <c r="R302" s="40"/>
      <c r="S302" s="32">
        <f>IFERROR(IF(M302&lt;&gt;"",VLOOKUP(M302,'Estoque FULL '!$A:$D,4,0),0),0)</f>
        <v>0</v>
      </c>
      <c r="T302" s="33">
        <f>IFERROR(VLOOKUP(K302,'Inventário+Enviado+pela+Amazon+'!$C$1:$F$510,4,0),0)</f>
        <v>0</v>
      </c>
      <c r="U302" s="34"/>
      <c r="V302" s="42">
        <f t="shared" si="137"/>
        <v>172</v>
      </c>
      <c r="W302" s="13">
        <f>V302*X302</f>
        <v>1295.1600000000001</v>
      </c>
      <c r="X302" s="13">
        <v>7.53</v>
      </c>
      <c r="Y302" s="13">
        <v>1.36</v>
      </c>
      <c r="Z302" s="13">
        <f>Y302*V302</f>
        <v>233.92000000000002</v>
      </c>
      <c r="AA302" s="13"/>
      <c r="AB302" s="13"/>
      <c r="AC302" s="13" t="str">
        <f t="shared" si="102"/>
        <v/>
      </c>
      <c r="AD302" s="13"/>
      <c r="AE302" s="13">
        <v>7.5484333333333344</v>
      </c>
      <c r="AF302" s="13">
        <v>1.3587199999999999</v>
      </c>
      <c r="AG302" s="153">
        <v>0.5</v>
      </c>
      <c r="AH302" s="170">
        <f>AI302/4.59554784619832</f>
        <v>9.8252871360692814E-2</v>
      </c>
      <c r="AI302" s="173">
        <f>AG302*0.903051542728865</f>
        <v>0.4515257713644325</v>
      </c>
      <c r="AJ302" s="14">
        <f t="shared" si="135"/>
        <v>1298.3305333333335</v>
      </c>
      <c r="AK302" s="14">
        <f t="shared" si="136"/>
        <v>233.69983999999999</v>
      </c>
      <c r="AL302" s="14">
        <f t="shared" si="138"/>
        <v>86</v>
      </c>
      <c r="AM302" s="153">
        <f>V302*AH302</f>
        <v>16.899493874039162</v>
      </c>
      <c r="AN302" s="153">
        <f>V302*AI302</f>
        <v>77.662432674682393</v>
      </c>
      <c r="AO302" s="146" t="s">
        <v>756</v>
      </c>
      <c r="AP302" s="13"/>
      <c r="AQ302" s="20">
        <v>85176254</v>
      </c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</row>
    <row r="303" spans="1:62" ht="19.5" customHeight="1">
      <c r="A303" s="22" t="s">
        <v>757</v>
      </c>
      <c r="B303" s="22"/>
      <c r="C303" s="22"/>
      <c r="D303" s="22"/>
      <c r="E303" s="38">
        <f t="shared" si="132"/>
        <v>0</v>
      </c>
      <c r="F303" s="24">
        <v>0</v>
      </c>
      <c r="G303" s="13"/>
      <c r="H303" s="25"/>
      <c r="I303" s="26">
        <f t="shared" si="133"/>
        <v>0</v>
      </c>
      <c r="J303" s="27"/>
      <c r="K303" s="28" t="s">
        <v>758</v>
      </c>
      <c r="L303" s="29"/>
      <c r="M303" s="30"/>
      <c r="N303" s="30" t="str">
        <f>IF(K303="","",VLOOKUP(K303,'Inventário+Enviado+pela+Amazon+'!$C$1:$G$536,5,0))</f>
        <v>ZD-US9H-63YE</v>
      </c>
      <c r="O303" s="31" t="str">
        <f>IF(M303="","",VLOOKUP(M303,'Estoque FULL '!$A:$D,3,0))</f>
        <v/>
      </c>
      <c r="P303" s="31">
        <v>1</v>
      </c>
      <c r="Q303" s="31"/>
      <c r="R303" s="31"/>
      <c r="S303" s="32">
        <f>IFERROR(IF(M303&lt;&gt;"",VLOOKUP(M303,'Estoque FULL '!$A:$D,4,0),0),0)</f>
        <v>0</v>
      </c>
      <c r="T303" s="33">
        <f>IFERROR(VLOOKUP(K303,'Inventário+Enviado+pela+Amazon+'!$C$1:$F$510,4,0),0)</f>
        <v>15</v>
      </c>
      <c r="U303" s="34"/>
      <c r="V303" s="35">
        <f t="shared" si="137"/>
        <v>15</v>
      </c>
      <c r="W303" s="13"/>
      <c r="X303" s="13"/>
      <c r="Y303" s="13"/>
      <c r="Z303" s="13"/>
      <c r="AA303" s="13"/>
      <c r="AB303" s="13"/>
      <c r="AC303" s="13" t="str">
        <f t="shared" si="102"/>
        <v/>
      </c>
      <c r="AD303" s="13"/>
      <c r="AE303" s="13">
        <v>7.5484333333333344</v>
      </c>
      <c r="AF303" s="13">
        <v>1.3587199999999999</v>
      </c>
      <c r="AG303" s="153">
        <v>0.5</v>
      </c>
      <c r="AH303" s="170">
        <f>AI303/4.59554784619832</f>
        <v>9.8252871360692814E-2</v>
      </c>
      <c r="AI303" s="173">
        <f>AG303*0.903051542728865</f>
        <v>0.4515257713644325</v>
      </c>
      <c r="AJ303" s="14">
        <f t="shared" si="135"/>
        <v>113.22650000000002</v>
      </c>
      <c r="AK303" s="14">
        <f t="shared" si="136"/>
        <v>20.380800000000001</v>
      </c>
      <c r="AL303" s="14">
        <f t="shared" si="138"/>
        <v>7.5</v>
      </c>
      <c r="AM303" s="153">
        <f>V303*AH303</f>
        <v>1.4737930704103923</v>
      </c>
      <c r="AN303" s="153">
        <f>V303*AI303</f>
        <v>6.772886570466488</v>
      </c>
      <c r="AO303" s="146" t="s">
        <v>756</v>
      </c>
      <c r="AP303" s="13"/>
      <c r="AQ303" s="20">
        <v>85176254</v>
      </c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</row>
    <row r="304" spans="1:62" ht="19.5" customHeight="1">
      <c r="A304" s="44" t="s">
        <v>759</v>
      </c>
      <c r="B304" s="44"/>
      <c r="C304" s="44"/>
      <c r="D304" s="44"/>
      <c r="E304" s="38">
        <f t="shared" si="132"/>
        <v>25</v>
      </c>
      <c r="F304" s="111">
        <v>25</v>
      </c>
      <c r="G304" s="13"/>
      <c r="H304" s="25"/>
      <c r="I304" s="26">
        <f t="shared" si="133"/>
        <v>0</v>
      </c>
      <c r="J304" s="45" t="s">
        <v>128</v>
      </c>
      <c r="K304" s="28"/>
      <c r="L304" s="40"/>
      <c r="M304" s="41"/>
      <c r="N304" s="30" t="str">
        <f>IF(K304="","",VLOOKUP(K304,'Inventário+Enviado+pela+Amazon+'!$C$1:$G$536,5,0))</f>
        <v/>
      </c>
      <c r="O304" s="31" t="str">
        <f>IF(M304="","",VLOOKUP(M304,'Estoque FULL '!$A:$D,3,0))</f>
        <v/>
      </c>
      <c r="P304" s="112"/>
      <c r="Q304" s="112"/>
      <c r="R304" s="112"/>
      <c r="S304" s="32">
        <f>IFERROR(IF(M304&lt;&gt;"",VLOOKUP(M304,'Estoque FULL '!$A:$D,4,0),0),0)</f>
        <v>0</v>
      </c>
      <c r="T304" s="33"/>
      <c r="U304" s="34"/>
      <c r="V304" s="35">
        <f t="shared" si="137"/>
        <v>25</v>
      </c>
      <c r="W304" s="13"/>
      <c r="X304" s="13"/>
      <c r="Y304" s="13"/>
      <c r="Z304" s="13"/>
      <c r="AA304" s="13"/>
      <c r="AB304" s="13"/>
      <c r="AC304" s="13" t="str">
        <f t="shared" si="102"/>
        <v/>
      </c>
      <c r="AD304" s="13"/>
      <c r="AE304" s="13"/>
      <c r="AF304" s="13"/>
      <c r="AG304" s="14"/>
      <c r="AH304" s="170"/>
      <c r="AI304" s="170"/>
      <c r="AJ304" s="14">
        <f t="shared" si="135"/>
        <v>0</v>
      </c>
      <c r="AK304" s="14">
        <f t="shared" si="136"/>
        <v>0</v>
      </c>
      <c r="AL304" s="14">
        <f t="shared" si="138"/>
        <v>0</v>
      </c>
      <c r="AM304" s="14"/>
      <c r="AN304" s="14"/>
      <c r="AO304" s="13"/>
      <c r="AP304" s="13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</row>
    <row r="305" spans="1:62" ht="19.5" customHeight="1">
      <c r="A305" s="44" t="s">
        <v>752</v>
      </c>
      <c r="B305" s="44"/>
      <c r="C305" s="44"/>
      <c r="D305" s="44"/>
      <c r="E305" s="38">
        <f t="shared" si="132"/>
        <v>175</v>
      </c>
      <c r="F305" s="39">
        <v>175</v>
      </c>
      <c r="G305" s="13"/>
      <c r="H305" s="25"/>
      <c r="I305" s="26">
        <f t="shared" si="133"/>
        <v>0</v>
      </c>
      <c r="J305" s="45" t="s">
        <v>210</v>
      </c>
      <c r="K305" s="28" t="s">
        <v>760</v>
      </c>
      <c r="L305" s="40">
        <v>7898722574755</v>
      </c>
      <c r="M305" s="97" t="s">
        <v>761</v>
      </c>
      <c r="N305" s="30" t="str">
        <f>IF(K305="","",VLOOKUP(K305,'Inventário+Enviado+pela+Amazon+'!$C$1:$G$536,5,0))</f>
        <v>73-QF2A-DOIL</v>
      </c>
      <c r="O305" s="31" t="str">
        <f>IF(M305="","",VLOOKUP(M305,'Estoque FULL '!$A:$D,3,0))</f>
        <v>TACW28745</v>
      </c>
      <c r="P305" s="112"/>
      <c r="Q305" s="112"/>
      <c r="R305" s="112"/>
      <c r="S305" s="32">
        <f>IFERROR(IF(M305&lt;&gt;"",VLOOKUP(M305,'Estoque FULL '!$A:$D,4,0),0),0)</f>
        <v>0</v>
      </c>
      <c r="T305" s="33">
        <f>IFERROR(VLOOKUP(K305,'Inventário+Enviado+pela+Amazon+'!$C$1:$F$510,4,0),0)</f>
        <v>44</v>
      </c>
      <c r="U305" s="34"/>
      <c r="V305" s="42">
        <f t="shared" si="137"/>
        <v>219</v>
      </c>
      <c r="W305" s="13">
        <f>V305*X305</f>
        <v>1649.0700000000002</v>
      </c>
      <c r="X305" s="13">
        <v>7.53</v>
      </c>
      <c r="Y305" s="13">
        <v>1.36</v>
      </c>
      <c r="Z305" s="13">
        <f>Y305*V305</f>
        <v>297.84000000000003</v>
      </c>
      <c r="AA305" s="13"/>
      <c r="AB305" s="13"/>
      <c r="AC305" s="13" t="str">
        <f t="shared" si="102"/>
        <v/>
      </c>
      <c r="AD305" s="13"/>
      <c r="AE305" s="13">
        <v>7.5484333333333344</v>
      </c>
      <c r="AF305" s="13">
        <v>1.3587199999999999</v>
      </c>
      <c r="AG305" s="153">
        <v>0.5</v>
      </c>
      <c r="AH305" s="170">
        <f>AI305/4.59554784619832</f>
        <v>9.8252871360692814E-2</v>
      </c>
      <c r="AI305" s="173">
        <f>AG305*0.903051542728865</f>
        <v>0.4515257713644325</v>
      </c>
      <c r="AJ305" s="14">
        <f t="shared" si="135"/>
        <v>1653.1069000000002</v>
      </c>
      <c r="AK305" s="14">
        <f t="shared" si="136"/>
        <v>297.55967999999996</v>
      </c>
      <c r="AL305" s="14">
        <f t="shared" si="138"/>
        <v>109.5</v>
      </c>
      <c r="AM305" s="153">
        <f>V305*AH305</f>
        <v>21.517378827991728</v>
      </c>
      <c r="AN305" s="153">
        <f>V305*AI305</f>
        <v>98.884143928810715</v>
      </c>
      <c r="AO305" s="146" t="s">
        <v>756</v>
      </c>
      <c r="AP305" s="13"/>
      <c r="AQ305" s="20">
        <v>85176254</v>
      </c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</row>
    <row r="306" spans="1:62" ht="20.25" customHeight="1">
      <c r="A306" s="22" t="s">
        <v>762</v>
      </c>
      <c r="B306" s="22"/>
      <c r="C306" s="22"/>
      <c r="D306" s="22"/>
      <c r="E306" s="38">
        <f t="shared" si="132"/>
        <v>500</v>
      </c>
      <c r="F306" s="39">
        <v>500</v>
      </c>
      <c r="G306" s="13"/>
      <c r="H306" s="25"/>
      <c r="I306" s="26">
        <f t="shared" si="133"/>
        <v>0</v>
      </c>
      <c r="J306" s="27"/>
      <c r="K306" s="28"/>
      <c r="L306" s="29"/>
      <c r="M306" s="30"/>
      <c r="N306" s="30" t="str">
        <f>IF(K306="","",VLOOKUP(K306,'Inventário+Enviado+pela+Amazon+'!$C$1:$G$536,5,0))</f>
        <v/>
      </c>
      <c r="O306" s="31" t="str">
        <f>IF(M306="","",VLOOKUP(M306,'Estoque FULL '!$A:$D,3,0))</f>
        <v/>
      </c>
      <c r="P306" s="31"/>
      <c r="Q306" s="31"/>
      <c r="R306" s="31"/>
      <c r="S306" s="32">
        <f>IFERROR(IF(M306&lt;&gt;"",VLOOKUP(M306,'Estoque FULL '!$A:$D,4,0),0),0)</f>
        <v>0</v>
      </c>
      <c r="T306" s="33"/>
      <c r="U306" s="34"/>
      <c r="V306" s="35">
        <f t="shared" si="137"/>
        <v>500</v>
      </c>
      <c r="W306" s="13"/>
      <c r="X306" s="13"/>
      <c r="Y306" s="13"/>
      <c r="Z306" s="13"/>
      <c r="AA306" s="13"/>
      <c r="AB306" s="13"/>
      <c r="AC306" s="13" t="str">
        <f t="shared" si="102"/>
        <v/>
      </c>
      <c r="AD306" s="13"/>
      <c r="AE306" s="13">
        <v>2.2999999999999998</v>
      </c>
      <c r="AF306" s="13">
        <v>0</v>
      </c>
      <c r="AG306" s="14"/>
      <c r="AH306" s="170"/>
      <c r="AI306" s="170"/>
      <c r="AJ306" s="14">
        <f t="shared" si="135"/>
        <v>1150</v>
      </c>
      <c r="AK306" s="14">
        <f t="shared" si="136"/>
        <v>0</v>
      </c>
      <c r="AL306" s="14">
        <f t="shared" si="138"/>
        <v>0</v>
      </c>
      <c r="AM306" s="14"/>
      <c r="AN306" s="14"/>
      <c r="AO306" s="13" t="s">
        <v>763</v>
      </c>
      <c r="AP306" s="13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</row>
    <row r="307" spans="1:62" ht="20.25" customHeight="1">
      <c r="A307" s="22" t="s">
        <v>764</v>
      </c>
      <c r="B307" s="22"/>
      <c r="C307" s="22"/>
      <c r="D307" s="22"/>
      <c r="E307" s="38">
        <f t="shared" si="132"/>
        <v>500</v>
      </c>
      <c r="F307" s="39">
        <v>500</v>
      </c>
      <c r="G307" s="13"/>
      <c r="H307" s="25"/>
      <c r="I307" s="26">
        <f t="shared" si="133"/>
        <v>0</v>
      </c>
      <c r="J307" s="27"/>
      <c r="K307" s="28"/>
      <c r="L307" s="29"/>
      <c r="M307" s="30"/>
      <c r="N307" s="30" t="str">
        <f>IF(K307="","",VLOOKUP(K307,'Inventário+Enviado+pela+Amazon+'!$C$1:$G$536,5,0))</f>
        <v/>
      </c>
      <c r="O307" s="31" t="str">
        <f>IF(M307="","",VLOOKUP(M307,'Estoque FULL '!$A:$D,3,0))</f>
        <v/>
      </c>
      <c r="P307" s="31"/>
      <c r="Q307" s="31"/>
      <c r="R307" s="31"/>
      <c r="S307" s="32">
        <f>IFERROR(IF(M307&lt;&gt;"",VLOOKUP(M307,'Estoque FULL '!$A:$D,4,0),0),0)</f>
        <v>0</v>
      </c>
      <c r="T307" s="33"/>
      <c r="U307" s="34"/>
      <c r="V307" s="35">
        <f t="shared" si="137"/>
        <v>500</v>
      </c>
      <c r="W307" s="13"/>
      <c r="X307" s="13"/>
      <c r="Y307" s="13"/>
      <c r="Z307" s="13"/>
      <c r="AA307" s="13"/>
      <c r="AB307" s="13"/>
      <c r="AC307" s="13" t="str">
        <f t="shared" si="102"/>
        <v/>
      </c>
      <c r="AD307" s="13"/>
      <c r="AE307" s="13">
        <v>2.4500000000000002</v>
      </c>
      <c r="AF307" s="13">
        <v>0</v>
      </c>
      <c r="AG307" s="14"/>
      <c r="AH307" s="170"/>
      <c r="AI307" s="170"/>
      <c r="AJ307" s="14">
        <f t="shared" si="135"/>
        <v>1225</v>
      </c>
      <c r="AK307" s="14">
        <f t="shared" si="136"/>
        <v>0</v>
      </c>
      <c r="AL307" s="14">
        <f t="shared" si="138"/>
        <v>0</v>
      </c>
      <c r="AM307" s="14"/>
      <c r="AN307" s="14"/>
      <c r="AO307" s="13" t="s">
        <v>763</v>
      </c>
      <c r="AP307" s="13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</row>
    <row r="308" spans="1:62" ht="20.25" customHeight="1">
      <c r="A308" s="22" t="s">
        <v>765</v>
      </c>
      <c r="B308" s="22" t="s">
        <v>766</v>
      </c>
      <c r="C308" s="22"/>
      <c r="D308" s="22"/>
      <c r="E308" s="38">
        <f t="shared" si="132"/>
        <v>1170</v>
      </c>
      <c r="F308" s="24">
        <v>1170</v>
      </c>
      <c r="G308" s="13"/>
      <c r="H308" s="25"/>
      <c r="I308" s="26">
        <f t="shared" si="133"/>
        <v>0</v>
      </c>
      <c r="J308" s="27"/>
      <c r="K308" s="28"/>
      <c r="L308" s="29"/>
      <c r="M308" s="30" t="s">
        <v>3176</v>
      </c>
      <c r="N308" s="30" t="str">
        <f>IF(K308="","",VLOOKUP(K308,'Inventário+Enviado+pela+Amazon+'!$C$1:$G$536,5,0))</f>
        <v/>
      </c>
      <c r="O308" s="31" t="e">
        <f>IF(M308="","",VLOOKUP(M308,'Estoque FULL '!$A:$D,3,0))</f>
        <v>#N/A</v>
      </c>
      <c r="P308" s="31"/>
      <c r="Q308" s="31"/>
      <c r="R308" s="31"/>
      <c r="S308" s="32">
        <f>IFERROR(IF(M308&lt;&gt;"",VLOOKUP(M308,'Estoque FULL '!$A:$D,4,0),0),0)</f>
        <v>0</v>
      </c>
      <c r="T308" s="33">
        <f>IFERROR(VLOOKUP(K308,'Inventário+Enviado+pela+Amazon+'!$C$1:$F$510,4,0),0)</f>
        <v>0</v>
      </c>
      <c r="U308" s="34"/>
      <c r="V308" s="35">
        <f t="shared" si="137"/>
        <v>1170</v>
      </c>
      <c r="W308" s="13">
        <f>V308*X308</f>
        <v>5779.8</v>
      </c>
      <c r="X308" s="13">
        <v>4.9400000000000004</v>
      </c>
      <c r="Y308" s="13">
        <v>0.89</v>
      </c>
      <c r="Z308" s="13">
        <f>Y308*V308</f>
        <v>1041.3</v>
      </c>
      <c r="AA308" s="13"/>
      <c r="AB308" s="13"/>
      <c r="AC308" s="13" t="str">
        <f t="shared" si="102"/>
        <v/>
      </c>
      <c r="AD308" s="13"/>
      <c r="AE308" s="157">
        <v>3.1943965517241377</v>
      </c>
      <c r="AF308" s="157">
        <v>0.3837793103448276</v>
      </c>
      <c r="AG308" s="157">
        <v>0.12127241379310345</v>
      </c>
      <c r="AH308" s="170">
        <f>AI308/4.59554784619832</f>
        <v>2.3830725744029009E-2</v>
      </c>
      <c r="AI308" s="173">
        <f>AG308*0.903051542728865</f>
        <v>0.10951524036631537</v>
      </c>
      <c r="AJ308" s="14">
        <f t="shared" si="135"/>
        <v>3737.4439655172409</v>
      </c>
      <c r="AK308" s="14">
        <f t="shared" si="136"/>
        <v>449.02179310344826</v>
      </c>
      <c r="AL308" s="14">
        <f t="shared" si="138"/>
        <v>141.88872413793104</v>
      </c>
      <c r="AM308" s="153">
        <f>V308*AH308</f>
        <v>27.881949120513941</v>
      </c>
      <c r="AN308" s="153">
        <f>V308*AI308</f>
        <v>128.13283122858897</v>
      </c>
      <c r="AO308" s="161" t="s">
        <v>3142</v>
      </c>
      <c r="AP308" s="162" t="s">
        <v>3146</v>
      </c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</row>
    <row r="309" spans="1:62" ht="19.5" customHeight="1">
      <c r="A309" s="22" t="s">
        <v>767</v>
      </c>
      <c r="B309" s="22"/>
      <c r="C309" s="22"/>
      <c r="D309" s="22"/>
      <c r="E309" s="38">
        <f t="shared" si="132"/>
        <v>-50</v>
      </c>
      <c r="F309" s="24">
        <v>-50</v>
      </c>
      <c r="G309" s="13"/>
      <c r="H309" s="25"/>
      <c r="I309" s="26">
        <f t="shared" si="133"/>
        <v>0</v>
      </c>
      <c r="J309" s="27"/>
      <c r="K309" s="28"/>
      <c r="L309" s="40">
        <v>748252678904</v>
      </c>
      <c r="M309" s="169" t="s">
        <v>768</v>
      </c>
      <c r="N309" s="30" t="str">
        <f>IF(K309="","",VLOOKUP(K309,'Inventário+Enviado+pela+Amazon+'!$C$1:$G$536,5,0))</f>
        <v/>
      </c>
      <c r="O309" s="31" t="str">
        <f>IF(M309="","",VLOOKUP(M309,'Estoque FULL '!$A:$D,3,0))</f>
        <v>WVEA29202</v>
      </c>
      <c r="P309" s="40">
        <v>6</v>
      </c>
      <c r="Q309" s="40"/>
      <c r="R309" s="40"/>
      <c r="S309" s="32">
        <f>IFERROR(IF(M309&lt;&gt;"",VLOOKUP(M309,'Estoque FULL '!$A:$D,4,0),0),0)</f>
        <v>10</v>
      </c>
      <c r="T309" s="33">
        <f>IFERROR(VLOOKUP(K309,'Inventário+Enviado+pela+Amazon+'!$C$1:$F$510,4,0),0)</f>
        <v>0</v>
      </c>
      <c r="U309" s="34"/>
      <c r="V309" s="42">
        <f t="shared" si="137"/>
        <v>-40</v>
      </c>
      <c r="W309" s="13"/>
      <c r="X309" s="13"/>
      <c r="Y309" s="13"/>
      <c r="Z309" s="13"/>
      <c r="AA309" s="13"/>
      <c r="AB309" s="13"/>
      <c r="AC309" s="13" t="str">
        <f t="shared" si="102"/>
        <v/>
      </c>
      <c r="AD309" s="13"/>
      <c r="AE309" s="13"/>
      <c r="AF309" s="13"/>
      <c r="AG309" s="14"/>
      <c r="AH309" s="170"/>
      <c r="AI309" s="170"/>
      <c r="AJ309" s="14">
        <f t="shared" si="135"/>
        <v>0</v>
      </c>
      <c r="AK309" s="14">
        <f t="shared" si="136"/>
        <v>0</v>
      </c>
      <c r="AL309" s="14">
        <f t="shared" si="138"/>
        <v>0</v>
      </c>
      <c r="AM309" s="14"/>
      <c r="AN309" s="14"/>
      <c r="AO309" s="13"/>
      <c r="AP309" s="13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</row>
    <row r="310" spans="1:62" ht="19.5" customHeight="1">
      <c r="A310" s="22" t="s">
        <v>769</v>
      </c>
      <c r="B310" s="22" t="s">
        <v>770</v>
      </c>
      <c r="C310" s="22"/>
      <c r="D310" s="22"/>
      <c r="E310" s="38">
        <f t="shared" si="132"/>
        <v>1160</v>
      </c>
      <c r="F310" s="24">
        <v>1160</v>
      </c>
      <c r="G310" s="13"/>
      <c r="H310" s="25"/>
      <c r="I310" s="26">
        <f t="shared" si="133"/>
        <v>0</v>
      </c>
      <c r="J310" s="27"/>
      <c r="K310" s="28" t="s">
        <v>771</v>
      </c>
      <c r="L310" s="29"/>
      <c r="M310" s="30" t="s">
        <v>3177</v>
      </c>
      <c r="N310" s="30" t="str">
        <f>IF(K310="","",VLOOKUP(K310,'Inventário+Enviado+pela+Amazon+'!$C$1:$G$536,5,0))</f>
        <v>VS-05EG-S4WD</v>
      </c>
      <c r="O310" s="31" t="e">
        <f>IF(M310="","",VLOOKUP(M310,'Estoque FULL '!$A:$D,3,0))</f>
        <v>#N/A</v>
      </c>
      <c r="P310" s="31"/>
      <c r="Q310" s="40">
        <f>V311*P311</f>
        <v>-100</v>
      </c>
      <c r="R310" s="40">
        <f>P312*V312</f>
        <v>0</v>
      </c>
      <c r="S310" s="32">
        <f>IFERROR(IF(M310&lt;&gt;"",VLOOKUP(M310,'Estoque FULL '!$A:$D,4,0),0),0)</f>
        <v>0</v>
      </c>
      <c r="T310" s="33">
        <f>IFERROR(VLOOKUP(K310,'Inventário+Enviado+pela+Amazon+'!$C$1:$F$510,4,0),0)</f>
        <v>0</v>
      </c>
      <c r="U310" s="34"/>
      <c r="V310" s="35">
        <f t="shared" si="137"/>
        <v>1160</v>
      </c>
      <c r="W310" s="13">
        <f>V310*X310</f>
        <v>5730.4000000000005</v>
      </c>
      <c r="X310" s="13">
        <v>4.9400000000000004</v>
      </c>
      <c r="Y310" s="13">
        <v>0.89</v>
      </c>
      <c r="Z310" s="13">
        <f>Y310*V310</f>
        <v>1032.4000000000001</v>
      </c>
      <c r="AA310" s="13"/>
      <c r="AB310" s="13"/>
      <c r="AC310" s="13" t="str">
        <f t="shared" si="102"/>
        <v/>
      </c>
      <c r="AD310" s="13"/>
      <c r="AE310" s="157">
        <v>3.1943965517241377</v>
      </c>
      <c r="AF310" s="157">
        <v>0.3837793103448276</v>
      </c>
      <c r="AG310" s="157">
        <v>0.12127241379310345</v>
      </c>
      <c r="AH310" s="170">
        <f>AI310/4.59554784619832</f>
        <v>2.3830725744029009E-2</v>
      </c>
      <c r="AI310" s="173">
        <f>AG310*0.903051542728865</f>
        <v>0.10951524036631537</v>
      </c>
      <c r="AJ310" s="14">
        <f t="shared" si="135"/>
        <v>3705.4999999999995</v>
      </c>
      <c r="AK310" s="14">
        <f t="shared" si="136"/>
        <v>445.18400000000003</v>
      </c>
      <c r="AL310" s="14">
        <f t="shared" si="138"/>
        <v>140.67600000000002</v>
      </c>
      <c r="AM310" s="153">
        <f>V310*AH310</f>
        <v>27.64364186307365</v>
      </c>
      <c r="AN310" s="153">
        <f>V310*AI310</f>
        <v>127.03767882492582</v>
      </c>
      <c r="AO310" s="161" t="s">
        <v>3142</v>
      </c>
      <c r="AP310" s="162" t="s">
        <v>3146</v>
      </c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</row>
    <row r="311" spans="1:62" ht="19.5" customHeight="1">
      <c r="A311" s="22" t="s">
        <v>772</v>
      </c>
      <c r="B311" s="22"/>
      <c r="C311" s="22"/>
      <c r="D311" s="22"/>
      <c r="E311" s="38">
        <f t="shared" si="132"/>
        <v>-60</v>
      </c>
      <c r="F311" s="24">
        <v>-60</v>
      </c>
      <c r="G311" s="13"/>
      <c r="H311" s="25"/>
      <c r="I311" s="26">
        <f t="shared" si="133"/>
        <v>0</v>
      </c>
      <c r="J311" s="27"/>
      <c r="K311" s="28" t="s">
        <v>773</v>
      </c>
      <c r="L311" s="29"/>
      <c r="M311" s="30" t="s">
        <v>2478</v>
      </c>
      <c r="N311" s="30" t="e">
        <f>IF(K311="","",VLOOKUP(K311,'Inventário+Enviado+pela+Amazon+'!$C$1:$G$536,5,0))</f>
        <v>#N/A</v>
      </c>
      <c r="O311" s="31" t="str">
        <f>IF(M311="","",VLOOKUP(M311,'Estoque FULL '!$A:$D,3,0))</f>
        <v>UWBV84352</v>
      </c>
      <c r="P311" s="31">
        <v>2</v>
      </c>
      <c r="Q311" s="31"/>
      <c r="R311" s="31"/>
      <c r="S311" s="32">
        <f>IFERROR(IF(M311&lt;&gt;"",VLOOKUP(M311,'Estoque FULL '!$A:$D,4,0),0),0)</f>
        <v>10</v>
      </c>
      <c r="T311" s="33">
        <f>IFERROR(VLOOKUP(K311,'Inventário+Enviado+pela+Amazon+'!$C$1:$F$510,4,0),0)</f>
        <v>0</v>
      </c>
      <c r="U311" s="34"/>
      <c r="V311" s="35">
        <f t="shared" si="137"/>
        <v>-50</v>
      </c>
      <c r="W311" s="13"/>
      <c r="X311" s="13"/>
      <c r="Y311" s="13"/>
      <c r="Z311" s="13"/>
      <c r="AA311" s="13"/>
      <c r="AB311" s="13"/>
      <c r="AC311" s="13" t="str">
        <f t="shared" si="102"/>
        <v/>
      </c>
      <c r="AD311" s="13"/>
      <c r="AE311" s="13"/>
      <c r="AF311" s="13"/>
      <c r="AG311" s="14"/>
      <c r="AH311" s="170"/>
      <c r="AI311" s="170"/>
      <c r="AJ311" s="14">
        <f t="shared" si="135"/>
        <v>0</v>
      </c>
      <c r="AK311" s="14">
        <f t="shared" si="136"/>
        <v>0</v>
      </c>
      <c r="AL311" s="14">
        <f t="shared" si="138"/>
        <v>0</v>
      </c>
      <c r="AM311" s="14"/>
      <c r="AN311" s="14"/>
      <c r="AO311" s="13"/>
      <c r="AP311" s="13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</row>
    <row r="312" spans="1:62" ht="19.5" customHeight="1">
      <c r="A312" s="22" t="s">
        <v>774</v>
      </c>
      <c r="B312" s="22"/>
      <c r="C312" s="22"/>
      <c r="D312" s="22"/>
      <c r="E312" s="38">
        <f t="shared" si="132"/>
        <v>0</v>
      </c>
      <c r="F312" s="24">
        <v>0</v>
      </c>
      <c r="G312" s="13"/>
      <c r="H312" s="25"/>
      <c r="I312" s="26">
        <f t="shared" si="133"/>
        <v>0</v>
      </c>
      <c r="J312" s="27"/>
      <c r="K312" s="28" t="s">
        <v>775</v>
      </c>
      <c r="L312" s="29"/>
      <c r="M312" s="30"/>
      <c r="N312" s="30" t="str">
        <f>IF(K312="","",VLOOKUP(K312,'Inventário+Enviado+pela+Amazon+'!$C$1:$G$536,5,0))</f>
        <v>VJ-Q1D7-H014</v>
      </c>
      <c r="O312" s="31" t="str">
        <f>IF(M312="","",VLOOKUP(M312,'Estoque FULL '!$A:$D,3,0))</f>
        <v/>
      </c>
      <c r="P312" s="31">
        <v>6</v>
      </c>
      <c r="Q312" s="31"/>
      <c r="R312" s="31"/>
      <c r="S312" s="32">
        <f>IFERROR(IF(M312&lt;&gt;"",VLOOKUP(M312,'Estoque FULL '!$A:$D,4,0),0),0)</f>
        <v>0</v>
      </c>
      <c r="T312" s="33">
        <f>IFERROR(VLOOKUP(K312,'Inventário+Enviado+pela+Amazon+'!$C$1:$F$510,4,0),0)</f>
        <v>0</v>
      </c>
      <c r="U312" s="34"/>
      <c r="V312" s="35">
        <f t="shared" si="137"/>
        <v>0</v>
      </c>
      <c r="W312" s="13"/>
      <c r="X312" s="13"/>
      <c r="Y312" s="13"/>
      <c r="Z312" s="13"/>
      <c r="AA312" s="13"/>
      <c r="AB312" s="13"/>
      <c r="AC312" s="13" t="str">
        <f t="shared" si="102"/>
        <v/>
      </c>
      <c r="AD312" s="13"/>
      <c r="AE312" s="13"/>
      <c r="AF312" s="13"/>
      <c r="AG312" s="14"/>
      <c r="AH312" s="170"/>
      <c r="AI312" s="170"/>
      <c r="AJ312" s="14">
        <f t="shared" si="135"/>
        <v>0</v>
      </c>
      <c r="AK312" s="14">
        <f t="shared" si="136"/>
        <v>0</v>
      </c>
      <c r="AL312" s="14">
        <f t="shared" si="138"/>
        <v>0</v>
      </c>
      <c r="AM312" s="14"/>
      <c r="AN312" s="14"/>
      <c r="AO312" s="13"/>
      <c r="AP312" s="13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</row>
    <row r="313" spans="1:62" ht="19.5" customHeight="1">
      <c r="A313" s="22"/>
      <c r="B313" s="22"/>
      <c r="C313" s="22"/>
      <c r="D313" s="22"/>
      <c r="E313" s="38">
        <f t="shared" si="132"/>
        <v>0</v>
      </c>
      <c r="F313" s="24">
        <v>0</v>
      </c>
      <c r="G313" s="13"/>
      <c r="H313" s="25"/>
      <c r="I313" s="26">
        <f t="shared" si="133"/>
        <v>0</v>
      </c>
      <c r="J313" s="27"/>
      <c r="K313" s="28"/>
      <c r="L313" s="29"/>
      <c r="M313" s="30"/>
      <c r="N313" s="30" t="str">
        <f>IF(K313="","",VLOOKUP(K313,'Inventário+Enviado+pela+Amazon+'!$C$1:$G$536,5,0))</f>
        <v/>
      </c>
      <c r="O313" s="31" t="str">
        <f>IF(M313="","",VLOOKUP(M313,'Estoque FULL '!$A:$D,3,0))</f>
        <v/>
      </c>
      <c r="P313" s="31"/>
      <c r="Q313" s="31"/>
      <c r="R313" s="31"/>
      <c r="S313" s="32">
        <f>IFERROR(IF(M313&lt;&gt;"",VLOOKUP(M313,'Estoque FULL '!$A:$D,4,0),0),0)</f>
        <v>0</v>
      </c>
      <c r="T313" s="33"/>
      <c r="U313" s="34"/>
      <c r="V313" s="35">
        <f t="shared" si="137"/>
        <v>0</v>
      </c>
      <c r="W313" s="13"/>
      <c r="X313" s="13"/>
      <c r="Y313" s="13"/>
      <c r="Z313" s="13"/>
      <c r="AA313" s="13"/>
      <c r="AB313" s="13"/>
      <c r="AC313" s="13" t="str">
        <f t="shared" si="102"/>
        <v/>
      </c>
      <c r="AD313" s="13"/>
      <c r="AE313" s="13"/>
      <c r="AF313" s="13"/>
      <c r="AG313" s="14"/>
      <c r="AH313" s="170"/>
      <c r="AI313" s="170"/>
      <c r="AJ313" s="14">
        <f t="shared" si="135"/>
        <v>0</v>
      </c>
      <c r="AK313" s="14">
        <f t="shared" si="136"/>
        <v>0</v>
      </c>
      <c r="AL313" s="14">
        <f t="shared" si="138"/>
        <v>0</v>
      </c>
      <c r="AM313" s="14"/>
      <c r="AN313" s="14"/>
      <c r="AO313" s="13"/>
      <c r="AP313" s="13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</row>
    <row r="314" spans="1:62" ht="19.5" customHeight="1">
      <c r="A314" s="22" t="s">
        <v>776</v>
      </c>
      <c r="B314" s="22" t="s">
        <v>77</v>
      </c>
      <c r="C314" s="22"/>
      <c r="D314" s="22"/>
      <c r="E314" s="38">
        <f t="shared" si="132"/>
        <v>480</v>
      </c>
      <c r="F314" s="24">
        <v>480</v>
      </c>
      <c r="G314" s="13"/>
      <c r="H314" s="25"/>
      <c r="I314" s="26">
        <f t="shared" si="133"/>
        <v>0</v>
      </c>
      <c r="J314" s="27"/>
      <c r="K314" s="28"/>
      <c r="L314" s="29"/>
      <c r="M314" s="30" t="s">
        <v>3178</v>
      </c>
      <c r="N314" s="30" t="str">
        <f>IF(K314="","",VLOOKUP(K314,'Inventário+Enviado+pela+Amazon+'!$C$1:$G$536,5,0))</f>
        <v/>
      </c>
      <c r="O314" s="31" t="e">
        <f>IF(M314="","",VLOOKUP(M314,'Estoque FULL '!$A:$D,3,0))</f>
        <v>#N/A</v>
      </c>
      <c r="P314" s="31"/>
      <c r="Q314" s="31"/>
      <c r="R314" s="31"/>
      <c r="S314" s="32">
        <f>IFERROR(IF(M314&lt;&gt;"",VLOOKUP(M314,'Estoque FULL '!$A:$D,4,0),0),0)</f>
        <v>0</v>
      </c>
      <c r="T314" s="33">
        <f>IFERROR(VLOOKUP(K314,'Inventário+Enviado+pela+Amazon+'!$C$1:$F$510,4,0),0)</f>
        <v>0</v>
      </c>
      <c r="U314" s="34"/>
      <c r="V314" s="35">
        <f t="shared" si="137"/>
        <v>480</v>
      </c>
      <c r="W314" s="13">
        <f>V314*X314</f>
        <v>2371.2000000000003</v>
      </c>
      <c r="X314" s="13">
        <v>4.9400000000000004</v>
      </c>
      <c r="Y314" s="13">
        <v>0.89</v>
      </c>
      <c r="Z314" s="13">
        <f>Y314*V314</f>
        <v>427.2</v>
      </c>
      <c r="AA314" s="13"/>
      <c r="AB314" s="13"/>
      <c r="AC314" s="13" t="str">
        <f t="shared" si="102"/>
        <v/>
      </c>
      <c r="AD314" s="13"/>
      <c r="AE314" s="157">
        <v>3.1943965517241377</v>
      </c>
      <c r="AF314" s="157">
        <v>0.3837793103448276</v>
      </c>
      <c r="AG314" s="157">
        <v>0.12127241379310345</v>
      </c>
      <c r="AH314" s="170">
        <f>AI314/4.59554784619832</f>
        <v>2.3830725744029009E-2</v>
      </c>
      <c r="AI314" s="173">
        <f>AG314*0.903051542728865</f>
        <v>0.10951524036631537</v>
      </c>
      <c r="AJ314" s="14">
        <f t="shared" si="135"/>
        <v>1533.3103448275861</v>
      </c>
      <c r="AK314" s="14">
        <f t="shared" si="136"/>
        <v>184.21406896551724</v>
      </c>
      <c r="AL314" s="14">
        <f t="shared" si="138"/>
        <v>58.21075862068966</v>
      </c>
      <c r="AM314" s="153">
        <f>V314*AH314</f>
        <v>11.438748357133925</v>
      </c>
      <c r="AN314" s="153">
        <f>V314*AI314</f>
        <v>52.567315375831377</v>
      </c>
      <c r="AO314" s="161" t="s">
        <v>3142</v>
      </c>
      <c r="AP314" s="162" t="s">
        <v>3146</v>
      </c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</row>
    <row r="315" spans="1:62" ht="19.5" customHeight="1">
      <c r="A315" s="22" t="s">
        <v>777</v>
      </c>
      <c r="B315" s="22"/>
      <c r="C315" s="22"/>
      <c r="D315" s="22"/>
      <c r="E315" s="38">
        <f t="shared" si="132"/>
        <v>0</v>
      </c>
      <c r="F315" s="24">
        <v>0</v>
      </c>
      <c r="G315" s="13"/>
      <c r="H315" s="25"/>
      <c r="I315" s="26">
        <f t="shared" si="133"/>
        <v>0</v>
      </c>
      <c r="J315" s="113" t="s">
        <v>77</v>
      </c>
      <c r="K315" s="114" t="s">
        <v>778</v>
      </c>
      <c r="L315" s="29">
        <v>0</v>
      </c>
      <c r="M315" s="30"/>
      <c r="N315" s="30" t="str">
        <f>IF(K315="","",VLOOKUP(K315,'Inventário+Enviado+pela+Amazon+'!$C$1:$G$536,5,0))</f>
        <v>1B-69PK-2R0H</v>
      </c>
      <c r="O315" s="31" t="str">
        <f>IF(M315="","",VLOOKUP(M315,'Estoque FULL '!$A:$D,3,0))</f>
        <v/>
      </c>
      <c r="P315" s="31">
        <v>2</v>
      </c>
      <c r="Q315" s="31"/>
      <c r="R315" s="31"/>
      <c r="S315" s="32">
        <f>IFERROR(IF(M315&lt;&gt;"",VLOOKUP(M315,'Estoque FULL '!$A:$D,4,0),0),0)</f>
        <v>0</v>
      </c>
      <c r="T315" s="33">
        <f>IFERROR(VLOOKUP(K315,'Inventário+Enviado+pela+Amazon+'!$C$1:$F$510,4,0),0)</f>
        <v>0</v>
      </c>
      <c r="U315" s="34"/>
      <c r="V315" s="35">
        <f t="shared" si="137"/>
        <v>0</v>
      </c>
      <c r="W315" s="13"/>
      <c r="X315" s="13"/>
      <c r="Y315" s="13"/>
      <c r="Z315" s="13">
        <v>0</v>
      </c>
      <c r="AA315" s="13">
        <v>0</v>
      </c>
      <c r="AB315" s="13"/>
      <c r="AC315" s="13" t="str">
        <f t="shared" si="102"/>
        <v/>
      </c>
      <c r="AD315" s="13"/>
      <c r="AE315" s="13"/>
      <c r="AF315" s="13">
        <v>0</v>
      </c>
      <c r="AG315" s="14"/>
      <c r="AH315" s="170"/>
      <c r="AI315" s="170"/>
      <c r="AJ315" s="14">
        <f t="shared" si="135"/>
        <v>0</v>
      </c>
      <c r="AK315" s="14">
        <f t="shared" si="136"/>
        <v>0</v>
      </c>
      <c r="AL315" s="14">
        <f t="shared" si="138"/>
        <v>0</v>
      </c>
      <c r="AM315" s="14"/>
      <c r="AN315" s="14"/>
      <c r="AO315" s="13">
        <v>0.89</v>
      </c>
      <c r="AP315" s="13">
        <v>0</v>
      </c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</row>
    <row r="316" spans="1:62" ht="19.5" customHeight="1">
      <c r="A316" s="115"/>
      <c r="B316" s="115"/>
      <c r="C316" s="115"/>
      <c r="D316" s="115"/>
      <c r="E316" s="38">
        <f t="shared" si="132"/>
        <v>0</v>
      </c>
      <c r="F316" s="74">
        <v>0</v>
      </c>
      <c r="G316" s="115"/>
      <c r="H316" s="116"/>
      <c r="I316" s="26">
        <f t="shared" si="133"/>
        <v>0</v>
      </c>
      <c r="J316" s="27"/>
      <c r="K316" s="28"/>
      <c r="L316" s="29"/>
      <c r="M316" s="30"/>
      <c r="N316" s="30" t="str">
        <f>IF(K316="","",VLOOKUP(K316,'Inventário+Enviado+pela+Amazon+'!$C$1:$G$536,5,0))</f>
        <v/>
      </c>
      <c r="O316" s="31" t="str">
        <f>IF(M316="","",VLOOKUP(M316,'Estoque FULL '!$A:$D,3,0))</f>
        <v/>
      </c>
      <c r="P316" s="117"/>
      <c r="Q316" s="117"/>
      <c r="R316" s="117"/>
      <c r="S316" s="32">
        <f>IFERROR(IF(M316&lt;&gt;"",VLOOKUP(M316,'Estoque FULL '!$A:$D,4,0),0),0)</f>
        <v>0</v>
      </c>
      <c r="T316" s="33">
        <f>IFERROR(VLOOKUP(K316,'Inventário+Enviado+pela+Amazon+'!$C$1:$F$510,4,0),0)</f>
        <v>0</v>
      </c>
      <c r="U316" s="34"/>
      <c r="V316" s="35">
        <f t="shared" si="137"/>
        <v>0</v>
      </c>
      <c r="W316" s="13"/>
      <c r="X316" s="13"/>
      <c r="Y316" s="13"/>
      <c r="Z316" s="13"/>
      <c r="AA316" s="13"/>
      <c r="AB316" s="13"/>
      <c r="AC316" s="13" t="str">
        <f t="shared" si="102"/>
        <v/>
      </c>
      <c r="AD316" s="13"/>
      <c r="AE316" s="13"/>
      <c r="AF316" s="13"/>
      <c r="AG316" s="14"/>
      <c r="AH316" s="170"/>
      <c r="AI316" s="170"/>
      <c r="AJ316" s="14">
        <f t="shared" si="135"/>
        <v>0</v>
      </c>
      <c r="AK316" s="14">
        <f t="shared" si="136"/>
        <v>0</v>
      </c>
      <c r="AL316" s="14">
        <f t="shared" si="138"/>
        <v>0</v>
      </c>
      <c r="AM316" s="14"/>
      <c r="AN316" s="14"/>
      <c r="AO316" s="13"/>
      <c r="AP316" s="13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</row>
    <row r="317" spans="1:62" ht="19.5" customHeight="1">
      <c r="A317" s="118" t="s">
        <v>779</v>
      </c>
      <c r="B317" s="115"/>
      <c r="C317" s="115"/>
      <c r="D317" s="115"/>
      <c r="E317" s="38">
        <f t="shared" si="132"/>
        <v>0</v>
      </c>
      <c r="F317" s="74">
        <v>0</v>
      </c>
      <c r="G317" s="115"/>
      <c r="H317" s="116"/>
      <c r="I317" s="26">
        <f t="shared" si="133"/>
        <v>0</v>
      </c>
      <c r="J317" s="27"/>
      <c r="K317" s="28"/>
      <c r="L317" s="29"/>
      <c r="M317" s="30"/>
      <c r="N317" s="30" t="str">
        <f>IF(K317="","",VLOOKUP(K317,'Inventário+Enviado+pela+Amazon+'!$C$1:$G$536,5,0))</f>
        <v/>
      </c>
      <c r="O317" s="31" t="str">
        <f>IF(M317="","",VLOOKUP(M317,'Estoque FULL '!$A:$D,3,0))</f>
        <v/>
      </c>
      <c r="P317" s="117"/>
      <c r="Q317" s="117"/>
      <c r="R317" s="117"/>
      <c r="S317" s="32">
        <f>IFERROR(IF(M317&lt;&gt;"",VLOOKUP(M317,'Estoque FULL '!$A:$D,4,0),0),0)</f>
        <v>0</v>
      </c>
      <c r="T317" s="33"/>
      <c r="U317" s="34"/>
      <c r="V317" s="35"/>
      <c r="W317" s="13"/>
      <c r="X317" s="13"/>
      <c r="Y317" s="13"/>
      <c r="Z317" s="13"/>
      <c r="AA317" s="13"/>
      <c r="AB317" s="13"/>
      <c r="AC317" s="13" t="str">
        <f t="shared" si="102"/>
        <v/>
      </c>
      <c r="AD317" s="13"/>
      <c r="AE317" s="13"/>
      <c r="AF317" s="13"/>
      <c r="AG317" s="14"/>
      <c r="AH317" s="170"/>
      <c r="AI317" s="170"/>
      <c r="AJ317" s="14">
        <f t="shared" si="135"/>
        <v>0</v>
      </c>
      <c r="AK317" s="14">
        <f t="shared" si="136"/>
        <v>0</v>
      </c>
      <c r="AL317" s="14">
        <f t="shared" si="138"/>
        <v>0</v>
      </c>
      <c r="AM317" s="14"/>
      <c r="AN317" s="14"/>
      <c r="AO317" s="13"/>
      <c r="AP317" s="13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</row>
    <row r="318" spans="1:62" ht="19.5" customHeight="1">
      <c r="A318" s="118" t="s">
        <v>780</v>
      </c>
      <c r="B318" s="115"/>
      <c r="C318" s="115"/>
      <c r="D318" s="115"/>
      <c r="E318" s="38">
        <f t="shared" si="132"/>
        <v>500</v>
      </c>
      <c r="F318" s="74">
        <v>500</v>
      </c>
      <c r="G318" s="115"/>
      <c r="H318" s="116"/>
      <c r="I318" s="26"/>
      <c r="J318" s="27"/>
      <c r="K318" s="28"/>
      <c r="L318" s="29"/>
      <c r="M318" s="30"/>
      <c r="N318" s="30" t="str">
        <f>IF(K318="","",VLOOKUP(K318,'Inventário+Enviado+pela+Amazon+'!$C$1:$G$536,5,0))</f>
        <v/>
      </c>
      <c r="O318" s="31"/>
      <c r="P318" s="117"/>
      <c r="Q318" s="117"/>
      <c r="R318" s="117"/>
      <c r="S318" s="32">
        <f>IFERROR(IF(M318&lt;&gt;"",VLOOKUP(M318,'Estoque FULL '!$A:$D,4,0),0),0)</f>
        <v>0</v>
      </c>
      <c r="T318" s="33"/>
      <c r="U318" s="34"/>
      <c r="V318" s="35">
        <f t="shared" ref="V318:V319" si="139">I318+F318+S318+T318+U318</f>
        <v>500</v>
      </c>
      <c r="W318" s="13"/>
      <c r="X318" s="13"/>
      <c r="Y318" s="13"/>
      <c r="Z318" s="13"/>
      <c r="AA318" s="13"/>
      <c r="AB318" s="13"/>
      <c r="AC318" s="13"/>
      <c r="AD318" s="13"/>
      <c r="AE318" s="13">
        <v>3.86</v>
      </c>
      <c r="AF318" s="13">
        <v>0</v>
      </c>
      <c r="AG318" s="14"/>
      <c r="AH318" s="170"/>
      <c r="AI318" s="170"/>
      <c r="AJ318" s="14">
        <f t="shared" si="135"/>
        <v>1930</v>
      </c>
      <c r="AK318" s="14">
        <f t="shared" si="136"/>
        <v>0</v>
      </c>
      <c r="AL318" s="14">
        <f t="shared" si="138"/>
        <v>0</v>
      </c>
      <c r="AM318" s="14"/>
      <c r="AN318" s="14"/>
      <c r="AO318" s="13" t="s">
        <v>781</v>
      </c>
      <c r="AP318" s="13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</row>
    <row r="319" spans="1:62" ht="19.5" customHeight="1">
      <c r="A319" s="118" t="s">
        <v>782</v>
      </c>
      <c r="B319" s="115"/>
      <c r="C319" s="115"/>
      <c r="D319" s="115"/>
      <c r="E319" s="38">
        <f t="shared" si="132"/>
        <v>350</v>
      </c>
      <c r="F319" s="74">
        <v>350</v>
      </c>
      <c r="G319" s="115"/>
      <c r="H319" s="116"/>
      <c r="I319" s="26"/>
      <c r="J319" s="27"/>
      <c r="K319" s="28"/>
      <c r="L319" s="29"/>
      <c r="M319" s="30"/>
      <c r="N319" s="30" t="str">
        <f>IF(K319="","",VLOOKUP(K319,'Inventário+Enviado+pela+Amazon+'!$C$1:$G$536,5,0))</f>
        <v/>
      </c>
      <c r="O319" s="31"/>
      <c r="P319" s="117"/>
      <c r="Q319" s="117"/>
      <c r="R319" s="117"/>
      <c r="S319" s="32">
        <f>IFERROR(IF(M319&lt;&gt;"",VLOOKUP(M319,'Estoque FULL '!$A:$D,4,0),0),0)</f>
        <v>0</v>
      </c>
      <c r="T319" s="33">
        <f>IFERROR(VLOOKUP(K319,'Inventário+Enviado+pela+Amazon+'!$C$1:$F$510,4,0),0)</f>
        <v>0</v>
      </c>
      <c r="U319" s="34"/>
      <c r="V319" s="35">
        <f t="shared" si="139"/>
        <v>350</v>
      </c>
      <c r="W319" s="13"/>
      <c r="X319" s="13"/>
      <c r="Y319" s="13"/>
      <c r="Z319" s="13"/>
      <c r="AA319" s="13"/>
      <c r="AB319" s="13"/>
      <c r="AC319" s="13"/>
      <c r="AD319" s="13"/>
      <c r="AE319" s="13">
        <v>4.2</v>
      </c>
      <c r="AF319" s="13">
        <v>0</v>
      </c>
      <c r="AG319" s="14"/>
      <c r="AH319" s="170"/>
      <c r="AI319" s="170"/>
      <c r="AJ319" s="14">
        <f t="shared" si="135"/>
        <v>1470</v>
      </c>
      <c r="AK319" s="14">
        <f t="shared" si="136"/>
        <v>0</v>
      </c>
      <c r="AL319" s="14">
        <f t="shared" si="138"/>
        <v>0</v>
      </c>
      <c r="AM319" s="14"/>
      <c r="AN319" s="14"/>
      <c r="AO319" s="13" t="s">
        <v>781</v>
      </c>
      <c r="AP319" s="13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</row>
    <row r="320" spans="1:62" ht="19.5" customHeight="1">
      <c r="A320" s="118" t="s">
        <v>783</v>
      </c>
      <c r="B320" s="115"/>
      <c r="C320" s="115"/>
      <c r="D320" s="115"/>
      <c r="E320" s="38">
        <f t="shared" si="132"/>
        <v>0</v>
      </c>
      <c r="F320" s="74">
        <v>0</v>
      </c>
      <c r="G320" s="115"/>
      <c r="H320" s="116"/>
      <c r="I320" s="26">
        <f>G320*H320</f>
        <v>0</v>
      </c>
      <c r="J320" s="27"/>
      <c r="K320" s="28" t="s">
        <v>784</v>
      </c>
      <c r="L320" s="29"/>
      <c r="M320" s="30"/>
      <c r="N320" s="30" t="e">
        <f>IF(K320="","",VLOOKUP(K320,'Inventário+Enviado+pela+Amazon+'!$C$1:$G$536,5,0))</f>
        <v>#N/A</v>
      </c>
      <c r="O320" s="31" t="str">
        <f>IF(M320="","",VLOOKUP(M320,'Estoque FULL '!$A:$D,3,0))</f>
        <v/>
      </c>
      <c r="P320" s="117"/>
      <c r="Q320" s="117"/>
      <c r="R320" s="117"/>
      <c r="S320" s="32">
        <f>IFERROR(IF(M320&lt;&gt;"",VLOOKUP(M320,'Estoque FULL '!$A:$D,4,0),0),0)</f>
        <v>0</v>
      </c>
      <c r="T320" s="33">
        <f>IFERROR(VLOOKUP(K320,'Inventário+Enviado+pela+Amazon+'!$C$1:$F$510,4,0),0)</f>
        <v>0</v>
      </c>
      <c r="U320" s="34"/>
      <c r="V320" s="35"/>
      <c r="W320" s="13"/>
      <c r="X320" s="13"/>
      <c r="Y320" s="13"/>
      <c r="Z320" s="13"/>
      <c r="AA320" s="13"/>
      <c r="AB320" s="13"/>
      <c r="AC320" s="13" t="str">
        <f>IF(S320="#N/D","ERRO","")</f>
        <v/>
      </c>
      <c r="AD320" s="13"/>
      <c r="AE320" s="13"/>
      <c r="AF320" s="13"/>
      <c r="AG320" s="14"/>
      <c r="AH320" s="170"/>
      <c r="AI320" s="170"/>
      <c r="AJ320" s="14">
        <f t="shared" si="135"/>
        <v>0</v>
      </c>
      <c r="AK320" s="14">
        <f t="shared" si="136"/>
        <v>0</v>
      </c>
      <c r="AL320" s="14">
        <f t="shared" si="138"/>
        <v>0</v>
      </c>
      <c r="AM320" s="14"/>
      <c r="AN320" s="14"/>
      <c r="AO320" s="13"/>
      <c r="AP320" s="13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</row>
    <row r="321" spans="1:62" ht="19.5" customHeight="1">
      <c r="A321" s="119" t="s">
        <v>785</v>
      </c>
      <c r="B321" s="1"/>
      <c r="C321" s="1"/>
      <c r="D321" s="1"/>
      <c r="E321" s="120">
        <f t="shared" si="132"/>
        <v>500</v>
      </c>
      <c r="F321" s="3">
        <v>500</v>
      </c>
      <c r="G321" s="4"/>
      <c r="H321" s="5"/>
      <c r="I321" s="26"/>
      <c r="J321" s="27"/>
      <c r="K321" s="8"/>
      <c r="L321" s="9"/>
      <c r="M321" s="121"/>
      <c r="N321" s="30" t="str">
        <f>IF(K321="","",VLOOKUP(K321,'Inventário+Enviado+pela+Amazon+'!$C$1:$G$536,5,0))</f>
        <v/>
      </c>
      <c r="O321" s="31"/>
      <c r="P321" s="10"/>
      <c r="Q321" s="10"/>
      <c r="R321" s="10"/>
      <c r="S321" s="32">
        <f>IFERROR(IF(M321&lt;&gt;"",VLOOKUP(M321,'Estoque FULL '!$A:$D,4,0),0),0)</f>
        <v>0</v>
      </c>
      <c r="T321" s="33">
        <f>IFERROR(VLOOKUP(K321,'Inventário+Enviado+pela+Amazon+'!$C$1:$F$510,4,0),0)</f>
        <v>0</v>
      </c>
      <c r="U321" s="34"/>
      <c r="V321" s="122">
        <f t="shared" ref="V321:V357" si="140">I321+F321+S321+T321+U321</f>
        <v>500</v>
      </c>
      <c r="W321" s="4"/>
      <c r="X321" s="4"/>
      <c r="Y321" s="4"/>
      <c r="Z321" s="4"/>
      <c r="AA321" s="13"/>
      <c r="AB321" s="13"/>
      <c r="AC321" s="13"/>
      <c r="AD321" s="13"/>
      <c r="AE321" s="13">
        <v>3.6</v>
      </c>
      <c r="AF321" s="13"/>
      <c r="AG321" s="14"/>
      <c r="AH321" s="170"/>
      <c r="AI321" s="170"/>
      <c r="AJ321" s="14">
        <f t="shared" si="135"/>
        <v>1800</v>
      </c>
      <c r="AK321" s="14">
        <f t="shared" si="136"/>
        <v>0</v>
      </c>
      <c r="AL321" s="14">
        <f t="shared" si="138"/>
        <v>0</v>
      </c>
      <c r="AM321" s="14"/>
      <c r="AN321" s="14"/>
      <c r="AO321" s="13" t="s">
        <v>786</v>
      </c>
      <c r="AP321" s="13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</row>
    <row r="322" spans="1:62" ht="19.5" customHeight="1">
      <c r="A322" s="119" t="s">
        <v>3082</v>
      </c>
      <c r="B322" s="1"/>
      <c r="C322" s="1"/>
      <c r="D322" s="1"/>
      <c r="E322" s="120"/>
      <c r="F322" s="3">
        <v>0</v>
      </c>
      <c r="G322" s="4"/>
      <c r="H322" s="5"/>
      <c r="I322" s="26"/>
      <c r="J322" s="27"/>
      <c r="K322" s="8"/>
      <c r="L322" s="9"/>
      <c r="M322" s="121"/>
      <c r="N322" s="30" t="str">
        <f>IF(K322="","",VLOOKUP(K322,'Inventário+Enviado+pela+Amazon+'!$C$1:$G$536,5,0))</f>
        <v/>
      </c>
      <c r="O322" s="31"/>
      <c r="P322" s="10"/>
      <c r="Q322" s="10"/>
      <c r="R322" s="10"/>
      <c r="S322" s="32">
        <f>IFERROR(IF(M322&lt;&gt;"",VLOOKUP(M322,'Estoque FULL '!$A:$D,4,0),0),0)</f>
        <v>0</v>
      </c>
      <c r="T322" s="33"/>
      <c r="U322" s="34"/>
      <c r="V322" s="122"/>
      <c r="W322" s="4"/>
      <c r="X322" s="4"/>
      <c r="Y322" s="4"/>
      <c r="Z322" s="4"/>
      <c r="AA322" s="13"/>
      <c r="AB322" s="13"/>
      <c r="AC322" s="13"/>
      <c r="AD322" s="13"/>
      <c r="AE322" s="13"/>
      <c r="AF322" s="13"/>
      <c r="AG322" s="14"/>
      <c r="AH322" s="170"/>
      <c r="AI322" s="170"/>
      <c r="AJ322" s="14"/>
      <c r="AK322" s="14"/>
      <c r="AL322" s="14">
        <f t="shared" si="138"/>
        <v>0</v>
      </c>
      <c r="AM322" s="14"/>
      <c r="AN322" s="14"/>
      <c r="AO322" s="13"/>
      <c r="AP322" s="13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</row>
    <row r="323" spans="1:62" ht="19.5" customHeight="1">
      <c r="A323" s="1"/>
      <c r="B323" s="1"/>
      <c r="C323" s="1"/>
      <c r="D323" s="1"/>
      <c r="E323" s="38"/>
      <c r="F323" s="3">
        <v>0</v>
      </c>
      <c r="G323" s="4"/>
      <c r="H323" s="5"/>
      <c r="I323" s="26">
        <f t="shared" ref="I323:I357" si="141">G323*H323</f>
        <v>0</v>
      </c>
      <c r="J323" s="27"/>
      <c r="K323" s="8"/>
      <c r="L323" s="9"/>
      <c r="M323" s="121"/>
      <c r="N323" s="30" t="str">
        <f>IF(K323="","",VLOOKUP(K323,'Inventário+Enviado+pela+Amazon+'!$C$1:$G$536,5,0))</f>
        <v/>
      </c>
      <c r="O323" s="31" t="str">
        <f>IF(M323="","",VLOOKUP(M323,'Estoque FULL '!$A:$D,3,0))</f>
        <v/>
      </c>
      <c r="P323" s="10"/>
      <c r="Q323" s="10"/>
      <c r="R323" s="10"/>
      <c r="S323" s="32">
        <f>IFERROR(IF(M323&lt;&gt;"",VLOOKUP(M323,'Estoque FULL '!$A:$D,4,0),0),0)</f>
        <v>0</v>
      </c>
      <c r="T323" s="33">
        <f>IFERROR(VLOOKUP(K323,'Inventário+Enviado+pela+Amazon+'!$C$1:$F$510,4,0),0)</f>
        <v>0</v>
      </c>
      <c r="U323" s="34"/>
      <c r="V323" s="35">
        <f t="shared" si="140"/>
        <v>0</v>
      </c>
      <c r="W323" s="4" t="s">
        <v>19</v>
      </c>
      <c r="X323" s="4" t="s">
        <v>787</v>
      </c>
      <c r="Y323" s="4" t="s">
        <v>21</v>
      </c>
      <c r="Z323" s="4" t="s">
        <v>22</v>
      </c>
      <c r="AA323" s="13"/>
      <c r="AB323" s="13"/>
      <c r="AC323" s="13" t="str">
        <f t="shared" ref="AC323:AC368" si="142">IF(S323="#N/D","ERRO","")</f>
        <v/>
      </c>
      <c r="AD323" s="13"/>
      <c r="AE323" s="13"/>
      <c r="AF323" s="13"/>
      <c r="AG323" s="14"/>
      <c r="AH323" s="170"/>
      <c r="AI323" s="170"/>
      <c r="AJ323" s="14">
        <f t="shared" si="135"/>
        <v>0</v>
      </c>
      <c r="AK323" s="14">
        <f t="shared" si="136"/>
        <v>0</v>
      </c>
      <c r="AL323" s="14">
        <f t="shared" si="138"/>
        <v>0</v>
      </c>
      <c r="AM323" s="14"/>
      <c r="AN323" s="14"/>
      <c r="AO323" s="13"/>
      <c r="AP323" s="13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</row>
    <row r="324" spans="1:62" ht="19.5" customHeight="1">
      <c r="A324" s="22" t="s">
        <v>788</v>
      </c>
      <c r="B324" s="22" t="s">
        <v>789</v>
      </c>
      <c r="C324" s="22"/>
      <c r="D324" s="22"/>
      <c r="E324" s="38">
        <f t="shared" ref="E324:E357" si="143">F324+I324</f>
        <v>72</v>
      </c>
      <c r="F324" s="24">
        <v>72</v>
      </c>
      <c r="G324" s="13"/>
      <c r="H324" s="25"/>
      <c r="I324" s="26">
        <f t="shared" si="141"/>
        <v>0</v>
      </c>
      <c r="J324" s="45" t="s">
        <v>790</v>
      </c>
      <c r="K324" s="28"/>
      <c r="L324" s="29"/>
      <c r="M324" s="30" t="s">
        <v>791</v>
      </c>
      <c r="N324" s="30" t="str">
        <f>IF(K324="","",VLOOKUP(K324,'Inventário+Enviado+pela+Amazon+'!$C$1:$G$536,5,0))</f>
        <v/>
      </c>
      <c r="O324" s="31" t="e">
        <f>IF(M338="","",VLOOKUP(M338,'Estoque FULL '!$A:$D,3,0))</f>
        <v>#N/A</v>
      </c>
      <c r="P324" s="117"/>
      <c r="Q324" s="117"/>
      <c r="R324" s="117"/>
      <c r="S324" s="32">
        <f>IFERROR(IF(M324&lt;&gt;"",VLOOKUP(M324,'Estoque FULL '!$A:$D,4,0),0),0)</f>
        <v>0</v>
      </c>
      <c r="T324" s="33">
        <f>IFERROR(VLOOKUP(K324,'Inventário+Enviado+pela+Amazon+'!$C$1:$F$510,4,0),0)</f>
        <v>0</v>
      </c>
      <c r="U324" s="34"/>
      <c r="V324" s="35">
        <f t="shared" si="140"/>
        <v>72</v>
      </c>
      <c r="W324" s="13">
        <f t="shared" ref="W324:W326" si="144">V324*X324</f>
        <v>672.48</v>
      </c>
      <c r="X324" s="13">
        <v>9.34</v>
      </c>
      <c r="Y324" s="13">
        <v>1.6817</v>
      </c>
      <c r="Z324" s="13">
        <f t="shared" ref="Z324:Z326" si="145">Y324*V324</f>
        <v>121.08239999999999</v>
      </c>
      <c r="AA324" s="13"/>
      <c r="AB324" s="13"/>
      <c r="AC324" s="13" t="str">
        <f t="shared" si="142"/>
        <v/>
      </c>
      <c r="AD324" s="13"/>
      <c r="AE324" s="47">
        <v>9.9908041237113405</v>
      </c>
      <c r="AF324" s="47">
        <v>1.6817319587628865</v>
      </c>
      <c r="AG324" s="153">
        <v>0.62</v>
      </c>
      <c r="AH324" s="170">
        <f>AI324/4.59554784619832</f>
        <v>0.11316035883685412</v>
      </c>
      <c r="AI324" s="173">
        <f>AG324*0.838764263431829</f>
        <v>0.52003384332773395</v>
      </c>
      <c r="AJ324" s="14">
        <f t="shared" si="135"/>
        <v>719.33789690721653</v>
      </c>
      <c r="AK324" s="14">
        <f t="shared" si="136"/>
        <v>121.08470103092783</v>
      </c>
      <c r="AL324" s="14">
        <f t="shared" si="138"/>
        <v>44.64</v>
      </c>
      <c r="AM324" s="153">
        <f>V324*AH324</f>
        <v>8.1475458362534958</v>
      </c>
      <c r="AN324" s="153">
        <f>V324*AI324</f>
        <v>37.442436719596841</v>
      </c>
      <c r="AO324" s="106" t="s">
        <v>715</v>
      </c>
      <c r="AP324" s="13" t="s">
        <v>792</v>
      </c>
      <c r="AQ324" s="20">
        <v>39269090</v>
      </c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</row>
    <row r="325" spans="1:62" ht="19.5" customHeight="1">
      <c r="A325" s="44" t="s">
        <v>793</v>
      </c>
      <c r="B325" s="44"/>
      <c r="C325" s="44"/>
      <c r="D325" s="44"/>
      <c r="E325" s="38">
        <f t="shared" si="143"/>
        <v>72</v>
      </c>
      <c r="F325" s="24">
        <v>72</v>
      </c>
      <c r="G325" s="13"/>
      <c r="H325" s="25"/>
      <c r="I325" s="26">
        <f t="shared" si="141"/>
        <v>0</v>
      </c>
      <c r="J325" s="45" t="s">
        <v>790</v>
      </c>
      <c r="K325" s="28" t="s">
        <v>794</v>
      </c>
      <c r="L325" s="29"/>
      <c r="M325" s="30" t="s">
        <v>795</v>
      </c>
      <c r="N325" s="30" t="str">
        <f>IF(K325="","",VLOOKUP(K325,'Inventário+Enviado+pela+Amazon+'!$C$1:$G$536,5,0))</f>
        <v>QX-YHBY-ONS0</v>
      </c>
      <c r="O325" s="31" t="e">
        <f>IF(M325="","",VLOOKUP(M325,'Estoque FULL '!$A:$D,3,0))</f>
        <v>#N/A</v>
      </c>
      <c r="P325" s="117"/>
      <c r="Q325" s="117"/>
      <c r="R325" s="117"/>
      <c r="S325" s="32">
        <f>IFERROR(IF(M325&lt;&gt;"",VLOOKUP(M325,'Estoque FULL '!$A:$D,4,0),0),0)</f>
        <v>0</v>
      </c>
      <c r="T325" s="33">
        <f>IFERROR(VLOOKUP(K325,'Inventário+Enviado+pela+Amazon+'!$C$1:$F$510,4,0),0)</f>
        <v>1</v>
      </c>
      <c r="U325" s="34"/>
      <c r="V325" s="35">
        <f t="shared" si="140"/>
        <v>73</v>
      </c>
      <c r="W325" s="13">
        <f t="shared" si="144"/>
        <v>681.81999999999994</v>
      </c>
      <c r="X325" s="13">
        <v>9.34</v>
      </c>
      <c r="Y325" s="13">
        <v>1.6817</v>
      </c>
      <c r="Z325" s="13">
        <f t="shared" si="145"/>
        <v>122.7641</v>
      </c>
      <c r="AA325" s="13"/>
      <c r="AB325" s="13"/>
      <c r="AC325" s="13" t="str">
        <f t="shared" si="142"/>
        <v/>
      </c>
      <c r="AD325" s="13"/>
      <c r="AE325" s="47">
        <v>9.9908041237113405</v>
      </c>
      <c r="AF325" s="47">
        <v>1.6817319587628865</v>
      </c>
      <c r="AG325" s="153">
        <v>0.62</v>
      </c>
      <c r="AH325" s="170">
        <f>AI325/4.59554784619832</f>
        <v>0.11316035883685412</v>
      </c>
      <c r="AI325" s="173">
        <f>AG325*0.838764263431829</f>
        <v>0.52003384332773395</v>
      </c>
      <c r="AJ325" s="14">
        <f t="shared" si="135"/>
        <v>729.32870103092785</v>
      </c>
      <c r="AK325" s="14">
        <f t="shared" si="136"/>
        <v>122.76643298969071</v>
      </c>
      <c r="AL325" s="14">
        <f t="shared" si="138"/>
        <v>45.26</v>
      </c>
      <c r="AM325" s="153">
        <f>V325*AH325</f>
        <v>8.26070619509035</v>
      </c>
      <c r="AN325" s="153">
        <f>V325*AI325</f>
        <v>37.96247056292458</v>
      </c>
      <c r="AO325" s="106" t="s">
        <v>715</v>
      </c>
      <c r="AP325" s="13" t="s">
        <v>792</v>
      </c>
      <c r="AQ325" s="20">
        <v>39269090</v>
      </c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</row>
    <row r="326" spans="1:62" ht="19.5" customHeight="1">
      <c r="A326" s="44" t="s">
        <v>796</v>
      </c>
      <c r="B326" s="44"/>
      <c r="C326" s="44"/>
      <c r="D326" s="44"/>
      <c r="E326" s="38">
        <f t="shared" si="143"/>
        <v>35</v>
      </c>
      <c r="F326" s="24">
        <v>35</v>
      </c>
      <c r="G326" s="13"/>
      <c r="H326" s="25"/>
      <c r="I326" s="26">
        <f t="shared" si="141"/>
        <v>0</v>
      </c>
      <c r="J326" s="45" t="s">
        <v>790</v>
      </c>
      <c r="K326" s="28" t="s">
        <v>797</v>
      </c>
      <c r="L326" s="29"/>
      <c r="M326" s="123" t="s">
        <v>2679</v>
      </c>
      <c r="N326" s="30" t="str">
        <f>IF(K326="","",VLOOKUP(K326,'Inventário+Enviado+pela+Amazon+'!$C$1:$G$536,5,0))</f>
        <v>UQ-B42B-TZHM</v>
      </c>
      <c r="O326" s="31" t="e">
        <f>IF(#REF!="","",VLOOKUP(#REF!,'Estoque FULL '!$A:$D,3,0))</f>
        <v>#REF!</v>
      </c>
      <c r="P326" s="117"/>
      <c r="Q326" s="117"/>
      <c r="R326" s="117"/>
      <c r="S326" s="32">
        <f>IFERROR(IF(M326&lt;&gt;"",VLOOKUP(M326,'Estoque FULL '!$A:$D,4,0),0),0)</f>
        <v>0</v>
      </c>
      <c r="T326" s="33">
        <f>IFERROR(VLOOKUP(K326,'Inventário+Enviado+pela+Amazon+'!$C$1:$F$510,4,0),0)</f>
        <v>0</v>
      </c>
      <c r="U326" s="34"/>
      <c r="V326" s="35">
        <f t="shared" si="140"/>
        <v>35</v>
      </c>
      <c r="W326" s="13">
        <f t="shared" si="144"/>
        <v>326.89999999999998</v>
      </c>
      <c r="X326" s="13">
        <v>9.34</v>
      </c>
      <c r="Y326" s="13">
        <v>1.6817</v>
      </c>
      <c r="Z326" s="13">
        <f t="shared" si="145"/>
        <v>58.859499999999997</v>
      </c>
      <c r="AA326" s="13"/>
      <c r="AB326" s="13"/>
      <c r="AC326" s="13" t="str">
        <f t="shared" si="142"/>
        <v/>
      </c>
      <c r="AD326" s="13"/>
      <c r="AE326" s="13">
        <v>9.9908041237113405</v>
      </c>
      <c r="AF326" s="13">
        <v>1.6817319587628865</v>
      </c>
      <c r="AG326" s="153">
        <v>0.62</v>
      </c>
      <c r="AH326" s="170">
        <f>AI326/4.59554784619832</f>
        <v>0.11316035883685412</v>
      </c>
      <c r="AI326" s="173">
        <f>AG326*0.838764263431829</f>
        <v>0.52003384332773395</v>
      </c>
      <c r="AJ326" s="14">
        <f t="shared" si="135"/>
        <v>349.6781443298969</v>
      </c>
      <c r="AK326" s="14">
        <f t="shared" si="136"/>
        <v>58.860618556701027</v>
      </c>
      <c r="AL326" s="14">
        <f t="shared" si="138"/>
        <v>21.7</v>
      </c>
      <c r="AM326" s="153">
        <f>V326*AH326</f>
        <v>3.9606125592898942</v>
      </c>
      <c r="AN326" s="153">
        <f>V326*AI326</f>
        <v>18.20118451647069</v>
      </c>
      <c r="AO326" s="106" t="s">
        <v>715</v>
      </c>
      <c r="AP326" s="13" t="s">
        <v>792</v>
      </c>
      <c r="AQ326" s="20">
        <v>39269090</v>
      </c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</row>
    <row r="327" spans="1:62" ht="19.5" customHeight="1">
      <c r="A327" s="44" t="s">
        <v>798</v>
      </c>
      <c r="B327" s="44"/>
      <c r="C327" s="44"/>
      <c r="D327" s="44"/>
      <c r="E327" s="38">
        <f t="shared" si="143"/>
        <v>0</v>
      </c>
      <c r="F327" s="24">
        <v>0</v>
      </c>
      <c r="G327" s="13"/>
      <c r="H327" s="25"/>
      <c r="I327" s="26">
        <f t="shared" si="141"/>
        <v>0</v>
      </c>
      <c r="J327" s="27"/>
      <c r="K327" s="28" t="s">
        <v>799</v>
      </c>
      <c r="L327" s="29"/>
      <c r="M327" s="30"/>
      <c r="N327" s="30" t="str">
        <f>IF(K327="","",VLOOKUP(K327,'Inventário+Enviado+pela+Amazon+'!$C$1:$G$536,5,0))</f>
        <v>6W-7LM6-R1QR</v>
      </c>
      <c r="O327" s="31" t="str">
        <f>IF(M327="","",VLOOKUP(M327,'Estoque FULL '!$A:$D,3,0))</f>
        <v/>
      </c>
      <c r="P327" s="117"/>
      <c r="Q327" s="117"/>
      <c r="R327" s="117"/>
      <c r="S327" s="32">
        <f>IFERROR(IF(M327&lt;&gt;"",VLOOKUP(M327,'Estoque FULL '!$A:$D,4,0),0),0)</f>
        <v>0</v>
      </c>
      <c r="T327" s="33">
        <f>IFERROR(VLOOKUP(K327,'Inventário+Enviado+pela+Amazon+'!$C$1:$F$510,4,0),0)</f>
        <v>0</v>
      </c>
      <c r="U327" s="34"/>
      <c r="V327" s="35">
        <f t="shared" si="140"/>
        <v>0</v>
      </c>
      <c r="W327" s="13"/>
      <c r="X327" s="13"/>
      <c r="Y327" s="13"/>
      <c r="Z327" s="13"/>
      <c r="AA327" s="13"/>
      <c r="AB327" s="13"/>
      <c r="AC327" s="13" t="str">
        <f t="shared" si="142"/>
        <v/>
      </c>
      <c r="AD327" s="13"/>
      <c r="AE327" s="13">
        <v>6.5084400000000002</v>
      </c>
      <c r="AF327" s="13">
        <v>1.1715199999999999</v>
      </c>
      <c r="AG327" s="14"/>
      <c r="AH327" s="170"/>
      <c r="AI327" s="170"/>
      <c r="AJ327" s="14">
        <f t="shared" si="135"/>
        <v>0</v>
      </c>
      <c r="AK327" s="14">
        <f t="shared" si="136"/>
        <v>0</v>
      </c>
      <c r="AL327" s="14">
        <f t="shared" si="138"/>
        <v>0</v>
      </c>
      <c r="AM327" s="14"/>
      <c r="AN327" s="14"/>
      <c r="AO327" s="13"/>
      <c r="AP327" s="13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</row>
    <row r="328" spans="1:62" ht="19.5" customHeight="1">
      <c r="A328" s="44" t="s">
        <v>800</v>
      </c>
      <c r="B328" s="44"/>
      <c r="C328" s="44"/>
      <c r="D328" s="44"/>
      <c r="E328" s="38">
        <f t="shared" si="143"/>
        <v>435</v>
      </c>
      <c r="F328" s="124">
        <v>435</v>
      </c>
      <c r="G328" s="13"/>
      <c r="H328" s="25"/>
      <c r="I328" s="26">
        <f t="shared" si="141"/>
        <v>0</v>
      </c>
      <c r="J328" s="27"/>
      <c r="K328" s="28"/>
      <c r="L328" s="29"/>
      <c r="M328" s="30" t="s">
        <v>3076</v>
      </c>
      <c r="N328" s="30" t="str">
        <f>IF(K328="","",VLOOKUP(K328,'Inventário+Enviado+pela+Amazon+'!$C$1:$G$536,5,0))</f>
        <v/>
      </c>
      <c r="O328" s="31" t="str">
        <f>IF(M328="","",VLOOKUP(M328,'Estoque FULL '!$A:$D,3,0))</f>
        <v>QNFD70243</v>
      </c>
      <c r="P328" s="117"/>
      <c r="Q328" s="117"/>
      <c r="R328" s="117"/>
      <c r="S328" s="32">
        <f>IFERROR(IF(M328&lt;&gt;"",VLOOKUP(M328,'Estoque FULL '!$A:$D,4,0),0),0)</f>
        <v>0</v>
      </c>
      <c r="T328" s="33">
        <f>IFERROR(VLOOKUP(K328,'Inventário+Enviado+pela+Amazon+'!$C$1:$F$510,4,0),0)</f>
        <v>0</v>
      </c>
      <c r="U328" s="34"/>
      <c r="V328" s="35">
        <f t="shared" si="140"/>
        <v>435</v>
      </c>
      <c r="W328" s="13"/>
      <c r="X328" s="13"/>
      <c r="Y328" s="13"/>
      <c r="Z328" s="13"/>
      <c r="AA328" s="13"/>
      <c r="AB328" s="13"/>
      <c r="AC328" s="13" t="str">
        <f t="shared" si="142"/>
        <v/>
      </c>
      <c r="AD328" s="13"/>
      <c r="AE328" s="13">
        <v>6.5084400000000002</v>
      </c>
      <c r="AF328" s="13">
        <v>1.1715199999999999</v>
      </c>
      <c r="AG328" s="14"/>
      <c r="AH328" s="170">
        <f>AI328/4.59554784619832</f>
        <v>0</v>
      </c>
      <c r="AI328" s="173">
        <f>AG328*0.838764263431829</f>
        <v>0</v>
      </c>
      <c r="AJ328" s="14">
        <f t="shared" si="135"/>
        <v>2831.1714000000002</v>
      </c>
      <c r="AK328" s="14">
        <f t="shared" si="136"/>
        <v>509.61119999999994</v>
      </c>
      <c r="AL328" s="14">
        <f t="shared" si="138"/>
        <v>0</v>
      </c>
      <c r="AM328" s="153">
        <f>V328*AH328</f>
        <v>0</v>
      </c>
      <c r="AN328" s="153">
        <f>V328*AI328</f>
        <v>0</v>
      </c>
      <c r="AO328" s="13" t="s">
        <v>801</v>
      </c>
      <c r="AP328" s="13" t="s">
        <v>802</v>
      </c>
      <c r="AQ328" s="20">
        <v>39269090</v>
      </c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</row>
    <row r="329" spans="1:62" ht="19.5" customHeight="1">
      <c r="A329" s="44" t="s">
        <v>803</v>
      </c>
      <c r="B329" s="44"/>
      <c r="C329" s="44"/>
      <c r="D329" s="44"/>
      <c r="E329" s="38">
        <f t="shared" si="143"/>
        <v>0</v>
      </c>
      <c r="F329" s="124">
        <v>0</v>
      </c>
      <c r="G329" s="13"/>
      <c r="H329" s="25"/>
      <c r="I329" s="26">
        <f t="shared" si="141"/>
        <v>0</v>
      </c>
      <c r="J329" s="27"/>
      <c r="K329" s="28" t="s">
        <v>804</v>
      </c>
      <c r="L329" s="29"/>
      <c r="M329" s="30" t="s">
        <v>3158</v>
      </c>
      <c r="N329" s="30" t="str">
        <f>IF(K329="","",VLOOKUP(K329,'Inventário+Enviado+pela+Amazon+'!$C$1:$G$536,5,0))</f>
        <v>RQ-1LTW-KIZN</v>
      </c>
      <c r="O329" s="31" t="e">
        <f>IF(M329="","",VLOOKUP(M329,'Estoque FULL '!$A:$D,3,0))</f>
        <v>#N/A</v>
      </c>
      <c r="P329" s="117"/>
      <c r="Q329" s="117"/>
      <c r="R329" s="117"/>
      <c r="S329" s="32">
        <f>IFERROR(IF(M329&lt;&gt;"",VLOOKUP(M329,'Estoque FULL '!$A:$D,4,0),0),0)</f>
        <v>0</v>
      </c>
      <c r="T329" s="33">
        <f>IFERROR(VLOOKUP(K329,'Inventário+Enviado+pela+Amazon+'!$C$1:$F$510,4,0),0)</f>
        <v>0</v>
      </c>
      <c r="U329" s="34"/>
      <c r="V329" s="35">
        <f t="shared" si="140"/>
        <v>0</v>
      </c>
      <c r="W329" s="13"/>
      <c r="X329" s="13"/>
      <c r="Y329" s="13"/>
      <c r="Z329" s="13"/>
      <c r="AA329" s="13"/>
      <c r="AB329" s="13"/>
      <c r="AC329" s="13" t="str">
        <f t="shared" si="142"/>
        <v/>
      </c>
      <c r="AD329" s="13"/>
      <c r="AE329" s="13">
        <v>6.5084400000000002</v>
      </c>
      <c r="AF329" s="13">
        <v>1.1715199999999999</v>
      </c>
      <c r="AG329" s="14"/>
      <c r="AH329" s="170">
        <f>AI329/4.59554784619832</f>
        <v>0</v>
      </c>
      <c r="AI329" s="173">
        <f>AG329*0.838764263431829</f>
        <v>0</v>
      </c>
      <c r="AJ329" s="14">
        <f t="shared" si="135"/>
        <v>0</v>
      </c>
      <c r="AK329" s="14">
        <f t="shared" si="136"/>
        <v>0</v>
      </c>
      <c r="AL329" s="14">
        <f t="shared" si="138"/>
        <v>0</v>
      </c>
      <c r="AM329" s="14"/>
      <c r="AN329" s="14"/>
      <c r="AO329" s="13" t="s">
        <v>801</v>
      </c>
      <c r="AP329" s="13" t="s">
        <v>802</v>
      </c>
      <c r="AQ329" s="20">
        <v>39269090</v>
      </c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</row>
    <row r="330" spans="1:62" ht="19.5" customHeight="1">
      <c r="A330" s="44" t="s">
        <v>805</v>
      </c>
      <c r="B330" s="44"/>
      <c r="C330" s="44"/>
      <c r="D330" s="44"/>
      <c r="E330" s="38">
        <f t="shared" si="143"/>
        <v>15</v>
      </c>
      <c r="F330" s="24">
        <v>15</v>
      </c>
      <c r="G330" s="13"/>
      <c r="H330" s="25"/>
      <c r="I330" s="26">
        <f t="shared" si="141"/>
        <v>0</v>
      </c>
      <c r="J330" s="45" t="s">
        <v>790</v>
      </c>
      <c r="K330" s="28" t="s">
        <v>806</v>
      </c>
      <c r="L330" s="29"/>
      <c r="M330" s="30" t="s">
        <v>3028</v>
      </c>
      <c r="N330" s="30" t="str">
        <f>IF(K330="","",VLOOKUP(K330,'Inventário+Enviado+pela+Amazon+'!$C$1:$G$536,5,0))</f>
        <v>OU-7XUW-RFTL</v>
      </c>
      <c r="O330" s="31"/>
      <c r="P330" s="117"/>
      <c r="Q330" s="117"/>
      <c r="R330" s="117"/>
      <c r="S330" s="32">
        <f>IFERROR(IF(M330&lt;&gt;"",VLOOKUP(M330,'Estoque FULL '!$A:$D,4,0),0),0)</f>
        <v>0</v>
      </c>
      <c r="T330" s="33">
        <f>IFERROR(VLOOKUP(K330,'Inventário+Enviado+pela+Amazon+'!$C$1:$F$510,4,0),0)</f>
        <v>0</v>
      </c>
      <c r="U330" s="34"/>
      <c r="V330" s="35">
        <f t="shared" si="140"/>
        <v>15</v>
      </c>
      <c r="W330" s="13">
        <f>V330*X330</f>
        <v>140.1</v>
      </c>
      <c r="X330" s="13">
        <v>9.34</v>
      </c>
      <c r="Y330" s="13">
        <v>1.6817</v>
      </c>
      <c r="Z330" s="13">
        <f>Y330*V330</f>
        <v>25.2255</v>
      </c>
      <c r="AA330" s="13"/>
      <c r="AB330" s="13"/>
      <c r="AC330" s="13" t="str">
        <f t="shared" si="142"/>
        <v/>
      </c>
      <c r="AD330" s="13"/>
      <c r="AE330" s="13">
        <v>9.9908041237113405</v>
      </c>
      <c r="AF330" s="13">
        <v>1.6817319587628865</v>
      </c>
      <c r="AG330" s="153">
        <v>0.62</v>
      </c>
      <c r="AH330" s="170">
        <f>AI330/4.59554784619832</f>
        <v>0.11316035883685412</v>
      </c>
      <c r="AI330" s="173">
        <f>AG330*0.838764263431829</f>
        <v>0.52003384332773395</v>
      </c>
      <c r="AJ330" s="14">
        <f t="shared" si="135"/>
        <v>149.86206185567011</v>
      </c>
      <c r="AK330" s="14">
        <f t="shared" si="136"/>
        <v>25.225979381443299</v>
      </c>
      <c r="AL330" s="14">
        <f t="shared" si="138"/>
        <v>9.3000000000000007</v>
      </c>
      <c r="AM330" s="153">
        <f>V330*AH330</f>
        <v>1.6974053825528117</v>
      </c>
      <c r="AN330" s="153">
        <f>V330*AI330</f>
        <v>7.8005076499160095</v>
      </c>
      <c r="AO330" s="106" t="s">
        <v>715</v>
      </c>
      <c r="AP330" s="13" t="s">
        <v>792</v>
      </c>
      <c r="AQ330" s="20">
        <v>39269090</v>
      </c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</row>
    <row r="331" spans="1:62" ht="19.5" customHeight="1">
      <c r="A331" s="44" t="s">
        <v>807</v>
      </c>
      <c r="B331" s="44"/>
      <c r="C331" s="44"/>
      <c r="D331" s="44"/>
      <c r="E331" s="38">
        <f t="shared" si="143"/>
        <v>28</v>
      </c>
      <c r="F331" s="24">
        <v>28</v>
      </c>
      <c r="G331" s="13"/>
      <c r="H331" s="25"/>
      <c r="I331" s="26">
        <f t="shared" si="141"/>
        <v>0</v>
      </c>
      <c r="J331" s="45" t="s">
        <v>790</v>
      </c>
      <c r="K331" s="28" t="s">
        <v>808</v>
      </c>
      <c r="L331" s="29"/>
      <c r="M331" s="30" t="s">
        <v>3028</v>
      </c>
      <c r="N331" s="30" t="str">
        <f>IF(K331="","",VLOOKUP(K331,'Inventário+Enviado+pela+Amazon+'!$C$1:$G$536,5,0))</f>
        <v>4U-JDF4-QNDE</v>
      </c>
      <c r="O331" s="31"/>
      <c r="P331" s="117"/>
      <c r="Q331" s="117"/>
      <c r="R331" s="117"/>
      <c r="S331" s="32">
        <f>IFERROR(IF(M331&lt;&gt;"",VLOOKUP(M331,'Estoque FULL '!$A:$D,4,0),0),0)</f>
        <v>0</v>
      </c>
      <c r="T331" s="33">
        <f>IFERROR(VLOOKUP(K331,'Inventário+Enviado+pela+Amazon+'!$C$1:$F$510,4,0),0)</f>
        <v>0</v>
      </c>
      <c r="U331" s="34"/>
      <c r="V331" s="35">
        <f t="shared" si="140"/>
        <v>28</v>
      </c>
      <c r="W331" s="13"/>
      <c r="X331" s="13"/>
      <c r="Y331" s="13"/>
      <c r="Z331" s="13"/>
      <c r="AA331" s="13"/>
      <c r="AB331" s="13"/>
      <c r="AC331" s="13" t="str">
        <f t="shared" si="142"/>
        <v/>
      </c>
      <c r="AD331" s="13"/>
      <c r="AE331" s="13"/>
      <c r="AF331" s="13"/>
      <c r="AG331" s="14"/>
      <c r="AH331" s="170"/>
      <c r="AI331" s="170"/>
      <c r="AJ331" s="14">
        <f t="shared" si="135"/>
        <v>0</v>
      </c>
      <c r="AK331" s="14">
        <f t="shared" si="136"/>
        <v>0</v>
      </c>
      <c r="AL331" s="14">
        <f t="shared" si="138"/>
        <v>0</v>
      </c>
      <c r="AM331" s="14"/>
      <c r="AN331" s="14"/>
      <c r="AO331" s="13"/>
      <c r="AP331" s="13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</row>
    <row r="332" spans="1:62" ht="19.5" customHeight="1">
      <c r="A332" s="44" t="s">
        <v>809</v>
      </c>
      <c r="B332" s="44"/>
      <c r="C332" s="44"/>
      <c r="D332" s="44"/>
      <c r="E332" s="38">
        <f t="shared" si="143"/>
        <v>0</v>
      </c>
      <c r="F332" s="24">
        <v>0</v>
      </c>
      <c r="G332" s="13"/>
      <c r="H332" s="25"/>
      <c r="I332" s="26">
        <f t="shared" si="141"/>
        <v>0</v>
      </c>
      <c r="J332" s="27"/>
      <c r="K332" s="28"/>
      <c r="L332" s="29"/>
      <c r="M332" s="30"/>
      <c r="N332" s="30" t="str">
        <f>IF(K332="","",VLOOKUP(K332,'Inventário+Enviado+pela+Amazon+'!$C$1:$G$536,5,0))</f>
        <v/>
      </c>
      <c r="O332" s="31" t="str">
        <f>IF(M332="","",VLOOKUP(M332,'Estoque FULL '!$A:$D,3,0))</f>
        <v/>
      </c>
      <c r="P332" s="117"/>
      <c r="Q332" s="117"/>
      <c r="R332" s="117"/>
      <c r="S332" s="32">
        <f>IFERROR(IF(M332&lt;&gt;"",VLOOKUP(M332,'Estoque FULL '!$A:$D,4,0),0),0)</f>
        <v>0</v>
      </c>
      <c r="T332" s="33">
        <f>IFERROR(VLOOKUP(K332,'Inventário+Enviado+pela+Amazon+'!$C$1:$F$510,4,0),0)</f>
        <v>0</v>
      </c>
      <c r="U332" s="34"/>
      <c r="V332" s="35">
        <f t="shared" si="140"/>
        <v>0</v>
      </c>
      <c r="W332" s="13">
        <f t="shared" ref="W332:W356" si="146">V332*X332</f>
        <v>0</v>
      </c>
      <c r="X332" s="13"/>
      <c r="Y332" s="13"/>
      <c r="Z332" s="13">
        <f t="shared" ref="Z332:Z356" si="147">Y332*V332</f>
        <v>0</v>
      </c>
      <c r="AA332" s="13"/>
      <c r="AB332" s="13"/>
      <c r="AC332" s="13" t="str">
        <f t="shared" si="142"/>
        <v/>
      </c>
      <c r="AD332" s="13"/>
      <c r="AE332" s="13"/>
      <c r="AF332" s="13"/>
      <c r="AG332" s="14"/>
      <c r="AH332" s="170"/>
      <c r="AI332" s="170"/>
      <c r="AJ332" s="14">
        <f t="shared" si="135"/>
        <v>0</v>
      </c>
      <c r="AK332" s="14">
        <f t="shared" si="136"/>
        <v>0</v>
      </c>
      <c r="AL332" s="14">
        <f t="shared" si="138"/>
        <v>0</v>
      </c>
      <c r="AM332" s="14"/>
      <c r="AN332" s="14"/>
      <c r="AO332" s="13"/>
      <c r="AP332" s="13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</row>
    <row r="333" spans="1:62" ht="19.5" customHeight="1">
      <c r="A333" s="22" t="s">
        <v>810</v>
      </c>
      <c r="B333" s="22" t="s">
        <v>811</v>
      </c>
      <c r="C333" s="22"/>
      <c r="D333" s="22"/>
      <c r="E333" s="38">
        <f t="shared" si="143"/>
        <v>40</v>
      </c>
      <c r="F333" s="24">
        <v>40</v>
      </c>
      <c r="G333" s="13"/>
      <c r="H333" s="25"/>
      <c r="I333" s="26">
        <f t="shared" si="141"/>
        <v>0</v>
      </c>
      <c r="J333" s="45" t="s">
        <v>812</v>
      </c>
      <c r="K333" s="28"/>
      <c r="L333" s="29"/>
      <c r="M333" t="s">
        <v>3175</v>
      </c>
      <c r="N333" s="30" t="str">
        <f>IF(K333="","",VLOOKUP(K333,'Inventário+Enviado+pela+Amazon+'!$C$1:$G$536,5,0))</f>
        <v/>
      </c>
      <c r="O333" s="31" t="str">
        <f>IF(M335="","",VLOOKUP(M335,'Estoque FULL '!$A:$D,3,0))</f>
        <v>XKLV98097</v>
      </c>
      <c r="P333" s="117"/>
      <c r="Q333" s="117"/>
      <c r="R333" s="117"/>
      <c r="S333" s="32">
        <f>IFERROR(IF(M335&lt;&gt;"",VLOOKUP(M335,'Estoque FULL '!$A:$D,4,0),0),0)</f>
        <v>0</v>
      </c>
      <c r="T333" s="33">
        <f>IFERROR(VLOOKUP(K333,'Inventário+Enviado+pela+Amazon+'!$C$1:$F$510,4,0),0)</f>
        <v>0</v>
      </c>
      <c r="U333" s="34"/>
      <c r="V333" s="35">
        <f t="shared" si="140"/>
        <v>40</v>
      </c>
      <c r="W333" s="13">
        <f t="shared" si="146"/>
        <v>373.6</v>
      </c>
      <c r="X333" s="13">
        <v>9.34</v>
      </c>
      <c r="Y333" s="13">
        <v>1.6817</v>
      </c>
      <c r="Z333" s="13">
        <f t="shared" si="147"/>
        <v>67.268000000000001</v>
      </c>
      <c r="AA333" s="13"/>
      <c r="AB333" s="13"/>
      <c r="AC333" s="13" t="str">
        <f t="shared" si="142"/>
        <v/>
      </c>
      <c r="AD333" s="13"/>
      <c r="AE333" s="13">
        <v>9.9898775510204096</v>
      </c>
      <c r="AF333" s="13">
        <v>1.6815714285714287</v>
      </c>
      <c r="AG333" s="14">
        <v>0.62</v>
      </c>
      <c r="AH333" s="170">
        <f>AI333/4.59554784619832</f>
        <v>0.11316035883685412</v>
      </c>
      <c r="AI333" s="173">
        <f>AG333*0.838764263431829</f>
        <v>0.52003384332773395</v>
      </c>
      <c r="AJ333" s="14">
        <f t="shared" si="135"/>
        <v>399.59510204081641</v>
      </c>
      <c r="AK333" s="14">
        <f t="shared" si="136"/>
        <v>67.262857142857143</v>
      </c>
      <c r="AL333" s="14">
        <f t="shared" si="138"/>
        <v>24.8</v>
      </c>
      <c r="AM333" s="153">
        <f>V333*AH333</f>
        <v>4.5264143534741645</v>
      </c>
      <c r="AN333" s="153">
        <f>V333*AI333</f>
        <v>20.801353733109359</v>
      </c>
      <c r="AO333" s="13" t="s">
        <v>715</v>
      </c>
      <c r="AP333" s="13" t="s">
        <v>792</v>
      </c>
      <c r="AQ333" s="20">
        <v>39269090</v>
      </c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</row>
    <row r="334" spans="1:62" ht="19.5" customHeight="1">
      <c r="A334" s="44" t="s">
        <v>813</v>
      </c>
      <c r="B334" s="44"/>
      <c r="C334" s="44"/>
      <c r="D334" s="44"/>
      <c r="E334" s="38">
        <f t="shared" si="143"/>
        <v>73</v>
      </c>
      <c r="F334" s="24">
        <v>73</v>
      </c>
      <c r="G334" s="13"/>
      <c r="H334" s="25"/>
      <c r="I334" s="26">
        <f t="shared" si="141"/>
        <v>0</v>
      </c>
      <c r="J334" s="45" t="s">
        <v>812</v>
      </c>
      <c r="K334" s="28"/>
      <c r="L334" s="29"/>
      <c r="M334" s="30" t="s">
        <v>814</v>
      </c>
      <c r="N334" s="30" t="str">
        <f>IF(K334="","",VLOOKUP(K334,'Inventário+Enviado+pela+Amazon+'!$C$1:$G$536,5,0))</f>
        <v/>
      </c>
      <c r="O334" s="31" t="e">
        <f>IF(M334="","",VLOOKUP(M334,'Estoque FULL '!$A:$D,3,0))</f>
        <v>#N/A</v>
      </c>
      <c r="P334" s="117"/>
      <c r="Q334" s="117"/>
      <c r="R334" s="117"/>
      <c r="S334" s="32">
        <f>IFERROR(IF(M334&lt;&gt;"",VLOOKUP(M334,'Estoque FULL '!$A:$D,4,0),0),0)</f>
        <v>0</v>
      </c>
      <c r="T334" s="33">
        <f>IFERROR(VLOOKUP(K334,'Inventário+Enviado+pela+Amazon+'!$C$1:$F$510,4,0),0)</f>
        <v>0</v>
      </c>
      <c r="U334" s="34"/>
      <c r="V334" s="35">
        <f t="shared" si="140"/>
        <v>73</v>
      </c>
      <c r="W334" s="13">
        <f t="shared" si="146"/>
        <v>681.81999999999994</v>
      </c>
      <c r="X334" s="13">
        <v>9.34</v>
      </c>
      <c r="Y334" s="13">
        <v>1.6817</v>
      </c>
      <c r="Z334" s="13">
        <f t="shared" si="147"/>
        <v>122.7641</v>
      </c>
      <c r="AA334" s="13"/>
      <c r="AB334" s="13"/>
      <c r="AC334" s="13" t="str">
        <f t="shared" si="142"/>
        <v/>
      </c>
      <c r="AD334" s="13"/>
      <c r="AE334" s="13">
        <v>9.9898775510204096</v>
      </c>
      <c r="AF334" s="13">
        <v>1.6815714285714287</v>
      </c>
      <c r="AG334" s="14">
        <v>0.62</v>
      </c>
      <c r="AH334" s="170">
        <f>AI334/4.59554784619832</f>
        <v>0.11316035883685412</v>
      </c>
      <c r="AI334" s="173">
        <f>AG334*0.838764263431829</f>
        <v>0.52003384332773395</v>
      </c>
      <c r="AJ334" s="14">
        <f t="shared" si="135"/>
        <v>729.26106122448994</v>
      </c>
      <c r="AK334" s="14">
        <f t="shared" si="136"/>
        <v>122.7547142857143</v>
      </c>
      <c r="AL334" s="14">
        <f t="shared" si="138"/>
        <v>45.26</v>
      </c>
      <c r="AM334" s="153">
        <f>V334*AH334</f>
        <v>8.26070619509035</v>
      </c>
      <c r="AN334" s="153">
        <f>V334*AI334</f>
        <v>37.96247056292458</v>
      </c>
      <c r="AO334" s="13" t="s">
        <v>715</v>
      </c>
      <c r="AP334" s="13" t="s">
        <v>792</v>
      </c>
      <c r="AQ334" s="20">
        <v>39269090</v>
      </c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</row>
    <row r="335" spans="1:62" ht="19.5" customHeight="1">
      <c r="A335" s="44" t="s">
        <v>815</v>
      </c>
      <c r="B335" s="44"/>
      <c r="C335" s="44"/>
      <c r="D335" s="44"/>
      <c r="E335" s="38">
        <f t="shared" si="143"/>
        <v>64</v>
      </c>
      <c r="F335" s="24">
        <v>64</v>
      </c>
      <c r="G335" s="13"/>
      <c r="H335" s="25"/>
      <c r="I335" s="26">
        <f t="shared" si="141"/>
        <v>0</v>
      </c>
      <c r="J335" s="45" t="s">
        <v>812</v>
      </c>
      <c r="K335" s="28"/>
      <c r="L335" s="29"/>
      <c r="M335" s="30" t="s">
        <v>2996</v>
      </c>
      <c r="N335" s="30" t="str">
        <f>IF(K335="","",VLOOKUP(K335,'Inventário+Enviado+pela+Amazon+'!$C$1:$G$536,5,0))</f>
        <v/>
      </c>
      <c r="O335" s="31" t="e">
        <f>IF(#REF!="","",VLOOKUP(#REF!,'Estoque FULL '!$A:$D,3,0))</f>
        <v>#REF!</v>
      </c>
      <c r="P335" s="117"/>
      <c r="Q335" s="117"/>
      <c r="R335" s="117"/>
      <c r="S335" s="32">
        <f>IFERROR(IF(#REF!&lt;&gt;"",VLOOKUP(#REF!,'Estoque FULL '!$A:$D,4,0),0),0)</f>
        <v>0</v>
      </c>
      <c r="T335" s="33">
        <f>IFERROR(VLOOKUP(K335,'Inventário+Enviado+pela+Amazon+'!$C$1:$F$510,4,0),0)</f>
        <v>0</v>
      </c>
      <c r="U335" s="34"/>
      <c r="V335" s="35">
        <f t="shared" si="140"/>
        <v>64</v>
      </c>
      <c r="W335" s="13">
        <f t="shared" si="146"/>
        <v>597.76</v>
      </c>
      <c r="X335" s="13">
        <v>9.34</v>
      </c>
      <c r="Y335" s="13">
        <v>1.6817</v>
      </c>
      <c r="Z335" s="13">
        <f t="shared" si="147"/>
        <v>107.6288</v>
      </c>
      <c r="AA335" s="13"/>
      <c r="AB335" s="13"/>
      <c r="AC335" s="13" t="str">
        <f t="shared" si="142"/>
        <v/>
      </c>
      <c r="AD335" s="13"/>
      <c r="AE335" s="13">
        <v>9.9898775510204096</v>
      </c>
      <c r="AF335" s="13">
        <v>1.6815714285714287</v>
      </c>
      <c r="AG335" s="14">
        <v>0.62</v>
      </c>
      <c r="AH335" s="170">
        <f>AI335/4.59554784619832</f>
        <v>0.11316035883685412</v>
      </c>
      <c r="AI335" s="173">
        <f>AG335*0.838764263431829</f>
        <v>0.52003384332773395</v>
      </c>
      <c r="AJ335" s="14">
        <f t="shared" si="135"/>
        <v>639.35216326530622</v>
      </c>
      <c r="AK335" s="14">
        <f t="shared" si="136"/>
        <v>107.62057142857144</v>
      </c>
      <c r="AL335" s="14">
        <f t="shared" si="138"/>
        <v>39.68</v>
      </c>
      <c r="AM335" s="153">
        <f>V335*AH335</f>
        <v>7.2422629655586634</v>
      </c>
      <c r="AN335" s="153">
        <f>V335*AI335</f>
        <v>33.282165972974973</v>
      </c>
      <c r="AO335" s="13" t="s">
        <v>715</v>
      </c>
      <c r="AP335" s="13" t="s">
        <v>792</v>
      </c>
      <c r="AQ335" s="20">
        <v>39269090</v>
      </c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</row>
    <row r="336" spans="1:62" ht="19.5" customHeight="1">
      <c r="A336" s="44" t="s">
        <v>816</v>
      </c>
      <c r="B336" s="44"/>
      <c r="C336" s="44"/>
      <c r="D336" s="44"/>
      <c r="E336" s="38">
        <f t="shared" si="143"/>
        <v>3</v>
      </c>
      <c r="F336" s="24">
        <v>3</v>
      </c>
      <c r="G336" s="13"/>
      <c r="H336" s="25"/>
      <c r="I336" s="26">
        <f t="shared" si="141"/>
        <v>0</v>
      </c>
      <c r="J336" s="45" t="s">
        <v>812</v>
      </c>
      <c r="K336" s="28"/>
      <c r="L336" s="40">
        <v>7898722575127</v>
      </c>
      <c r="M336" s="41" t="s">
        <v>817</v>
      </c>
      <c r="N336" s="30" t="str">
        <f>IF(K336="","",VLOOKUP(K336,'Inventário+Enviado+pela+Amazon+'!$C$1:$G$536,5,0))</f>
        <v/>
      </c>
      <c r="O336" s="31" t="str">
        <f>IF(M336="","",VLOOKUP(M336,'Estoque FULL '!$A:$D,3,0))</f>
        <v>PZJI78321</v>
      </c>
      <c r="P336" s="40"/>
      <c r="Q336" s="40"/>
      <c r="R336" s="40"/>
      <c r="S336" s="32">
        <f>IFERROR(IF(M336&lt;&gt;"",VLOOKUP(M336,'Estoque FULL '!$A:$D,4,0),0),0)</f>
        <v>0</v>
      </c>
      <c r="T336" s="33">
        <f>IFERROR(VLOOKUP(K336,'Inventário+Enviado+pela+Amazon+'!$C$1:$F$510,4,0),0)</f>
        <v>0</v>
      </c>
      <c r="U336" s="34"/>
      <c r="V336" s="42">
        <f t="shared" si="140"/>
        <v>3</v>
      </c>
      <c r="W336" s="13">
        <f t="shared" si="146"/>
        <v>28.02</v>
      </c>
      <c r="X336" s="13">
        <v>9.34</v>
      </c>
      <c r="Y336" s="13">
        <v>1.6817</v>
      </c>
      <c r="Z336" s="13">
        <f t="shared" si="147"/>
        <v>5.0450999999999997</v>
      </c>
      <c r="AA336" s="13"/>
      <c r="AB336" s="13"/>
      <c r="AC336" s="13" t="str">
        <f t="shared" si="142"/>
        <v/>
      </c>
      <c r="AD336" s="13"/>
      <c r="AE336" s="13">
        <v>9.9898775510204096</v>
      </c>
      <c r="AF336" s="13">
        <v>1.6815714285714287</v>
      </c>
      <c r="AG336" s="14">
        <v>0.62</v>
      </c>
      <c r="AH336" s="170">
        <f>AI336/4.59554784619832</f>
        <v>0.11316035883685412</v>
      </c>
      <c r="AI336" s="173">
        <f>AG336*0.838764263431829</f>
        <v>0.52003384332773395</v>
      </c>
      <c r="AJ336" s="14">
        <f t="shared" si="135"/>
        <v>29.969632653061229</v>
      </c>
      <c r="AK336" s="14">
        <f t="shared" si="136"/>
        <v>5.0447142857142859</v>
      </c>
      <c r="AL336" s="14">
        <f t="shared" si="138"/>
        <v>1.8599999999999999</v>
      </c>
      <c r="AM336" s="14"/>
      <c r="AN336" s="14"/>
      <c r="AO336" s="13" t="s">
        <v>715</v>
      </c>
      <c r="AP336" s="13" t="s">
        <v>792</v>
      </c>
      <c r="AQ336" s="20">
        <v>39269090</v>
      </c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</row>
    <row r="337" spans="1:62" ht="19.5" customHeight="1">
      <c r="A337" s="44" t="s">
        <v>809</v>
      </c>
      <c r="B337" s="44"/>
      <c r="C337" s="44"/>
      <c r="D337" s="44"/>
      <c r="E337" s="38">
        <f t="shared" si="143"/>
        <v>0</v>
      </c>
      <c r="F337" s="24">
        <v>0</v>
      </c>
      <c r="G337" s="13"/>
      <c r="H337" s="25"/>
      <c r="I337" s="26">
        <f t="shared" si="141"/>
        <v>0</v>
      </c>
      <c r="J337" s="27"/>
      <c r="K337" s="28"/>
      <c r="L337" s="29"/>
      <c r="M337" s="30"/>
      <c r="N337" s="30" t="str">
        <f>IF(K337="","",VLOOKUP(K337,'Inventário+Enviado+pela+Amazon+'!$C$1:$G$536,5,0))</f>
        <v/>
      </c>
      <c r="O337" s="31" t="str">
        <f>IF(M337="","",VLOOKUP(M337,'Estoque FULL '!$A:$D,3,0))</f>
        <v/>
      </c>
      <c r="P337" s="117"/>
      <c r="Q337" s="117"/>
      <c r="R337" s="117"/>
      <c r="S337" s="32">
        <f>IFERROR(IF(M337&lt;&gt;"",VLOOKUP(M337,'Estoque FULL '!$A:$D,4,0),0),0)</f>
        <v>0</v>
      </c>
      <c r="T337" s="33">
        <f>IFERROR(VLOOKUP(K337,'Inventário+Enviado+pela+Amazon+'!$C$1:$F$510,4,0),0)</f>
        <v>0</v>
      </c>
      <c r="U337" s="34"/>
      <c r="V337" s="35">
        <f t="shared" si="140"/>
        <v>0</v>
      </c>
      <c r="W337" s="13">
        <f t="shared" si="146"/>
        <v>0</v>
      </c>
      <c r="X337" s="13"/>
      <c r="Y337" s="13"/>
      <c r="Z337" s="13">
        <f t="shared" si="147"/>
        <v>0</v>
      </c>
      <c r="AA337" s="13"/>
      <c r="AB337" s="13"/>
      <c r="AC337" s="13" t="str">
        <f t="shared" si="142"/>
        <v/>
      </c>
      <c r="AD337" s="13"/>
      <c r="AE337" s="13"/>
      <c r="AF337" s="13"/>
      <c r="AG337" s="14"/>
      <c r="AH337" s="170"/>
      <c r="AI337" s="170"/>
      <c r="AJ337" s="14">
        <f t="shared" si="135"/>
        <v>0</v>
      </c>
      <c r="AK337" s="14">
        <f t="shared" si="136"/>
        <v>0</v>
      </c>
      <c r="AL337" s="14">
        <f t="shared" si="138"/>
        <v>0</v>
      </c>
      <c r="AM337" s="14"/>
      <c r="AN337" s="14"/>
      <c r="AO337" s="13"/>
      <c r="AP337" s="13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</row>
    <row r="338" spans="1:62" ht="19.5" customHeight="1">
      <c r="A338" s="22" t="s">
        <v>818</v>
      </c>
      <c r="B338" s="22" t="s">
        <v>819</v>
      </c>
      <c r="C338" s="22"/>
      <c r="D338" s="22"/>
      <c r="E338" s="38">
        <f t="shared" si="143"/>
        <v>34</v>
      </c>
      <c r="F338" s="24">
        <v>34</v>
      </c>
      <c r="G338" s="13"/>
      <c r="H338" s="25"/>
      <c r="I338" s="26">
        <f t="shared" si="141"/>
        <v>0</v>
      </c>
      <c r="J338" s="45" t="s">
        <v>820</v>
      </c>
      <c r="K338" s="28"/>
      <c r="L338" s="29"/>
      <c r="M338" s="30" t="s">
        <v>821</v>
      </c>
      <c r="N338" s="30" t="str">
        <f>IF(K338="","",VLOOKUP(K338,'Inventário+Enviado+pela+Amazon+'!$C$1:$G$536,5,0))</f>
        <v/>
      </c>
      <c r="O338" s="31" t="e">
        <f>IF(M324="","",VLOOKUP(M324,'Estoque FULL '!$A:$D,3,0))</f>
        <v>#N/A</v>
      </c>
      <c r="P338" s="117"/>
      <c r="Q338" s="117"/>
      <c r="R338" s="117"/>
      <c r="S338" s="32">
        <f>IFERROR(IF(M338&lt;&gt;"",VLOOKUP(M338,'Estoque FULL '!$A:$D,4,0),0),0)</f>
        <v>0</v>
      </c>
      <c r="T338" s="33">
        <f>IFERROR(VLOOKUP(K338,'Inventário+Enviado+pela+Amazon+'!$C$1:$F$510,4,0),0)</f>
        <v>0</v>
      </c>
      <c r="U338" s="34"/>
      <c r="V338" s="35">
        <f t="shared" si="140"/>
        <v>34</v>
      </c>
      <c r="W338" s="13">
        <f t="shared" si="146"/>
        <v>317.56</v>
      </c>
      <c r="X338" s="13">
        <v>9.34</v>
      </c>
      <c r="Y338" s="13">
        <v>1.6817</v>
      </c>
      <c r="Z338" s="13">
        <f t="shared" si="147"/>
        <v>57.177799999999998</v>
      </c>
      <c r="AA338" s="13"/>
      <c r="AB338" s="13"/>
      <c r="AC338" s="13" t="str">
        <f t="shared" si="142"/>
        <v/>
      </c>
      <c r="AD338" s="13"/>
      <c r="AE338" s="13">
        <v>9.9898775510204096</v>
      </c>
      <c r="AF338" s="13">
        <v>1.6815714285714287</v>
      </c>
      <c r="AG338" s="14">
        <v>0.62</v>
      </c>
      <c r="AH338" s="170">
        <f>AI338/4.59554784619832</f>
        <v>0.11316035883685412</v>
      </c>
      <c r="AI338" s="173">
        <f>AG338*0.838764263431829</f>
        <v>0.52003384332773395</v>
      </c>
      <c r="AJ338" s="14">
        <f t="shared" si="135"/>
        <v>339.65583673469393</v>
      </c>
      <c r="AK338" s="14">
        <f t="shared" si="136"/>
        <v>57.173428571428573</v>
      </c>
      <c r="AL338" s="14">
        <f t="shared" si="138"/>
        <v>21.08</v>
      </c>
      <c r="AM338" s="153">
        <f>V338*AH338</f>
        <v>3.84745220045304</v>
      </c>
      <c r="AN338" s="153">
        <f>V338*AI338</f>
        <v>17.681150673142955</v>
      </c>
      <c r="AO338" s="13" t="s">
        <v>715</v>
      </c>
      <c r="AP338" s="13" t="s">
        <v>792</v>
      </c>
      <c r="AQ338" s="20">
        <v>39269090</v>
      </c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</row>
    <row r="339" spans="1:62" ht="19.5" customHeight="1">
      <c r="A339" s="44" t="s">
        <v>822</v>
      </c>
      <c r="B339" s="44"/>
      <c r="C339" s="44"/>
      <c r="D339" s="44"/>
      <c r="E339" s="38">
        <f t="shared" si="143"/>
        <v>107</v>
      </c>
      <c r="F339" s="24">
        <v>107</v>
      </c>
      <c r="G339" s="13"/>
      <c r="H339" s="25"/>
      <c r="I339" s="26">
        <f t="shared" si="141"/>
        <v>0</v>
      </c>
      <c r="J339" s="45" t="s">
        <v>820</v>
      </c>
      <c r="K339" s="28" t="s">
        <v>823</v>
      </c>
      <c r="L339" s="29"/>
      <c r="M339" s="30" t="s">
        <v>824</v>
      </c>
      <c r="N339" s="30" t="str">
        <f>IF(K339="","",VLOOKUP(K339,'Inventário+Enviado+pela+Amazon+'!$C$1:$G$536,5,0))</f>
        <v>CK-UBU1-8NKM</v>
      </c>
      <c r="O339" s="31" t="e">
        <f>IF(M339="","",VLOOKUP(M339,'Estoque FULL '!$A:$D,3,0))</f>
        <v>#N/A</v>
      </c>
      <c r="P339" s="117"/>
      <c r="Q339" s="117"/>
      <c r="R339" s="117"/>
      <c r="S339" s="32">
        <f>IFERROR(IF(M339&lt;&gt;"",VLOOKUP(M339,'Estoque FULL '!$A:$D,4,0),0),0)</f>
        <v>0</v>
      </c>
      <c r="T339" s="33">
        <f>IFERROR(VLOOKUP(K339,'Inventário+Enviado+pela+Amazon+'!$C$1:$F$510,4,0),0)</f>
        <v>8</v>
      </c>
      <c r="U339" s="34"/>
      <c r="V339" s="35">
        <f t="shared" si="140"/>
        <v>115</v>
      </c>
      <c r="W339" s="13">
        <f t="shared" si="146"/>
        <v>1074.0999999999999</v>
      </c>
      <c r="X339" s="13">
        <v>9.34</v>
      </c>
      <c r="Y339" s="13">
        <v>1.6817</v>
      </c>
      <c r="Z339" s="13">
        <f t="shared" si="147"/>
        <v>193.3955</v>
      </c>
      <c r="AA339" s="13"/>
      <c r="AB339" s="13"/>
      <c r="AC339" s="13" t="str">
        <f t="shared" si="142"/>
        <v/>
      </c>
      <c r="AD339" s="13"/>
      <c r="AE339" s="13">
        <v>9.9898775510204096</v>
      </c>
      <c r="AF339" s="13">
        <v>1.6815714285714287</v>
      </c>
      <c r="AG339" s="14">
        <v>0.62</v>
      </c>
      <c r="AH339" s="170">
        <f>AI339/4.59554784619832</f>
        <v>0.11316035883685412</v>
      </c>
      <c r="AI339" s="173">
        <f>AG339*0.838764263431829</f>
        <v>0.52003384332773395</v>
      </c>
      <c r="AJ339" s="14">
        <f t="shared" si="135"/>
        <v>1148.8359183673472</v>
      </c>
      <c r="AK339" s="14">
        <f t="shared" si="136"/>
        <v>193.3807142857143</v>
      </c>
      <c r="AL339" s="14">
        <f t="shared" si="138"/>
        <v>71.3</v>
      </c>
      <c r="AM339" s="153">
        <f>V339*AH339</f>
        <v>13.013441266238223</v>
      </c>
      <c r="AN339" s="153">
        <f>V339*AI339</f>
        <v>59.803891982689407</v>
      </c>
      <c r="AO339" s="13" t="s">
        <v>715</v>
      </c>
      <c r="AP339" s="13" t="s">
        <v>792</v>
      </c>
      <c r="AQ339" s="20">
        <v>39269090</v>
      </c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</row>
    <row r="340" spans="1:62" ht="19.5" customHeight="1">
      <c r="A340" s="44" t="s">
        <v>825</v>
      </c>
      <c r="B340" s="44"/>
      <c r="C340" s="44"/>
      <c r="D340" s="44"/>
      <c r="E340" s="38">
        <f t="shared" si="143"/>
        <v>15</v>
      </c>
      <c r="F340" s="24">
        <v>15</v>
      </c>
      <c r="G340" s="13"/>
      <c r="H340" s="25"/>
      <c r="I340" s="26">
        <f t="shared" si="141"/>
        <v>0</v>
      </c>
      <c r="J340" s="45" t="s">
        <v>820</v>
      </c>
      <c r="K340" s="28" t="s">
        <v>826</v>
      </c>
      <c r="L340" s="29"/>
      <c r="M340" s="30" t="s">
        <v>3068</v>
      </c>
      <c r="N340" s="30" t="str">
        <f>IF(K340="","",VLOOKUP(K340,'Inventário+Enviado+pela+Amazon+'!$C$1:$G$536,5,0))</f>
        <v>B9-O6U0-19FH</v>
      </c>
      <c r="O340" s="31" t="str">
        <f>IF(M340="","",VLOOKUP(M340,'Estoque FULL '!$A:$D,3,0))</f>
        <v>KLER95581</v>
      </c>
      <c r="P340" s="117"/>
      <c r="Q340" s="117"/>
      <c r="R340" s="117"/>
      <c r="S340" s="32">
        <f>IFERROR(IF(M340&lt;&gt;"",VLOOKUP(M340,'Estoque FULL '!$A:$D,4,0),0),0)</f>
        <v>0</v>
      </c>
      <c r="T340" s="33">
        <f>IFERROR(VLOOKUP(K340,'Inventário+Enviado+pela+Amazon+'!$C$1:$F$510,4,0),0)</f>
        <v>0</v>
      </c>
      <c r="U340" s="34"/>
      <c r="V340" s="35">
        <f t="shared" si="140"/>
        <v>15</v>
      </c>
      <c r="W340" s="13">
        <f t="shared" si="146"/>
        <v>140.1</v>
      </c>
      <c r="X340" s="13">
        <v>9.34</v>
      </c>
      <c r="Y340" s="13">
        <v>1.6817</v>
      </c>
      <c r="Z340" s="13">
        <f t="shared" si="147"/>
        <v>25.2255</v>
      </c>
      <c r="AA340" s="13"/>
      <c r="AB340" s="13"/>
      <c r="AC340" s="13" t="str">
        <f t="shared" si="142"/>
        <v/>
      </c>
      <c r="AD340" s="13"/>
      <c r="AE340" s="13">
        <v>9.9898775510204096</v>
      </c>
      <c r="AF340" s="13">
        <v>1.6815714285714287</v>
      </c>
      <c r="AG340" s="14">
        <v>0.62</v>
      </c>
      <c r="AH340" s="170">
        <f>AI340/4.59554784619832</f>
        <v>0.11316035883685412</v>
      </c>
      <c r="AI340" s="173">
        <f>AG340*0.838764263431829</f>
        <v>0.52003384332773395</v>
      </c>
      <c r="AJ340" s="14">
        <f t="shared" si="135"/>
        <v>149.84816326530614</v>
      </c>
      <c r="AK340" s="14">
        <f t="shared" si="136"/>
        <v>25.223571428571432</v>
      </c>
      <c r="AL340" s="14">
        <f t="shared" si="138"/>
        <v>9.3000000000000007</v>
      </c>
      <c r="AM340" s="153">
        <f>V340*AH340</f>
        <v>1.6974053825528117</v>
      </c>
      <c r="AN340" s="153">
        <f>V340*AI340</f>
        <v>7.8005076499160095</v>
      </c>
      <c r="AO340" s="13" t="s">
        <v>715</v>
      </c>
      <c r="AP340" s="13" t="s">
        <v>792</v>
      </c>
      <c r="AQ340" s="20">
        <v>39269090</v>
      </c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</row>
    <row r="341" spans="1:62" ht="19.5" customHeight="1">
      <c r="A341" s="44" t="s">
        <v>827</v>
      </c>
      <c r="B341" s="44"/>
      <c r="C341" s="44"/>
      <c r="D341" s="44"/>
      <c r="E341" s="38">
        <f t="shared" si="143"/>
        <v>0</v>
      </c>
      <c r="F341" s="24">
        <v>0</v>
      </c>
      <c r="G341" s="13"/>
      <c r="H341" s="25"/>
      <c r="I341" s="26">
        <f t="shared" si="141"/>
        <v>0</v>
      </c>
      <c r="J341" s="27"/>
      <c r="K341" s="28" t="s">
        <v>828</v>
      </c>
      <c r="L341" s="40">
        <v>7898722574458</v>
      </c>
      <c r="M341" s="41" t="s">
        <v>829</v>
      </c>
      <c r="N341" s="30" t="str">
        <f>IF(K341="","",VLOOKUP(K341,'Inventário+Enviado+pela+Amazon+'!$C$1:$G$536,5,0))</f>
        <v>M8-73HE-TKKS</v>
      </c>
      <c r="O341" s="31" t="str">
        <f>IF(M341="","",VLOOKUP(M341,'Estoque FULL '!$A:$D,3,0))</f>
        <v>XHOC78949</v>
      </c>
      <c r="P341" s="40"/>
      <c r="Q341" s="40"/>
      <c r="R341" s="40"/>
      <c r="S341" s="32">
        <f>IFERROR(IF(M341&lt;&gt;"",VLOOKUP(M341,'Estoque FULL '!$A:$D,4,0),0),0)</f>
        <v>0</v>
      </c>
      <c r="T341" s="33">
        <f>IFERROR(VLOOKUP(K341,'Inventário+Enviado+pela+Amazon+'!$C$1:$F$510,4,0),0)</f>
        <v>0</v>
      </c>
      <c r="U341" s="34"/>
      <c r="V341" s="42">
        <f t="shared" si="140"/>
        <v>0</v>
      </c>
      <c r="W341" s="13">
        <f t="shared" si="146"/>
        <v>0</v>
      </c>
      <c r="X341" s="13">
        <v>9.34</v>
      </c>
      <c r="Y341" s="13">
        <v>1.6817</v>
      </c>
      <c r="Z341" s="13">
        <f t="shared" si="147"/>
        <v>0</v>
      </c>
      <c r="AA341" s="13"/>
      <c r="AB341" s="13"/>
      <c r="AC341" s="13" t="str">
        <f t="shared" si="142"/>
        <v/>
      </c>
      <c r="AD341" s="13"/>
      <c r="AE341" s="13"/>
      <c r="AF341" s="13"/>
      <c r="AG341" s="14"/>
      <c r="AH341" s="170"/>
      <c r="AI341" s="170"/>
      <c r="AJ341" s="14">
        <f t="shared" si="135"/>
        <v>0</v>
      </c>
      <c r="AK341" s="14">
        <f t="shared" si="136"/>
        <v>0</v>
      </c>
      <c r="AL341" s="14">
        <f t="shared" si="138"/>
        <v>0</v>
      </c>
      <c r="AM341" s="14"/>
      <c r="AN341" s="14"/>
      <c r="AO341" s="13"/>
      <c r="AP341" s="13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</row>
    <row r="342" spans="1:62" ht="19.5" customHeight="1">
      <c r="A342" s="44"/>
      <c r="B342" s="44"/>
      <c r="C342" s="44"/>
      <c r="D342" s="44"/>
      <c r="E342" s="38">
        <f t="shared" si="143"/>
        <v>0</v>
      </c>
      <c r="F342" s="24">
        <v>0</v>
      </c>
      <c r="G342" s="13"/>
      <c r="H342" s="25"/>
      <c r="I342" s="26">
        <f t="shared" si="141"/>
        <v>0</v>
      </c>
      <c r="J342" s="27"/>
      <c r="K342" s="28"/>
      <c r="L342" s="29"/>
      <c r="M342" s="30"/>
      <c r="N342" s="30" t="str">
        <f>IF(K342="","",VLOOKUP(K342,'Inventário+Enviado+pela+Amazon+'!$C$1:$G$536,5,0))</f>
        <v/>
      </c>
      <c r="O342" s="31" t="str">
        <f>IF(M342="","",VLOOKUP(M342,'Estoque FULL '!$A:$D,3,0))</f>
        <v/>
      </c>
      <c r="P342" s="117"/>
      <c r="Q342" s="117"/>
      <c r="R342" s="117"/>
      <c r="S342" s="32">
        <f>IFERROR(IF(M342&lt;&gt;"",VLOOKUP(M342,'Estoque FULL '!$A:$D,4,0),0),0)</f>
        <v>0</v>
      </c>
      <c r="T342" s="33">
        <f>IFERROR(VLOOKUP(K342,'Inventário+Enviado+pela+Amazon+'!$C$1:$F$510,4,0),0)</f>
        <v>0</v>
      </c>
      <c r="U342" s="34"/>
      <c r="V342" s="35">
        <f t="shared" si="140"/>
        <v>0</v>
      </c>
      <c r="W342" s="13">
        <f t="shared" si="146"/>
        <v>0</v>
      </c>
      <c r="X342" s="13"/>
      <c r="Y342" s="13"/>
      <c r="Z342" s="13">
        <f t="shared" si="147"/>
        <v>0</v>
      </c>
      <c r="AA342" s="13"/>
      <c r="AB342" s="13"/>
      <c r="AC342" s="13" t="str">
        <f t="shared" si="142"/>
        <v/>
      </c>
      <c r="AD342" s="13"/>
      <c r="AE342" s="13"/>
      <c r="AF342" s="13"/>
      <c r="AG342" s="14"/>
      <c r="AH342" s="170"/>
      <c r="AI342" s="170"/>
      <c r="AJ342" s="14">
        <f t="shared" si="135"/>
        <v>0</v>
      </c>
      <c r="AK342" s="14">
        <f t="shared" si="136"/>
        <v>0</v>
      </c>
      <c r="AL342" s="14">
        <f t="shared" si="138"/>
        <v>0</v>
      </c>
      <c r="AM342" s="14"/>
      <c r="AN342" s="14"/>
      <c r="AO342" s="13"/>
      <c r="AP342" s="13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</row>
    <row r="343" spans="1:62" ht="19.5" customHeight="1">
      <c r="A343" s="44"/>
      <c r="B343" s="44" t="s">
        <v>830</v>
      </c>
      <c r="C343" s="44"/>
      <c r="D343" s="44"/>
      <c r="E343" s="38">
        <f t="shared" si="143"/>
        <v>0</v>
      </c>
      <c r="F343" s="24">
        <v>0</v>
      </c>
      <c r="G343" s="13"/>
      <c r="H343" s="25"/>
      <c r="I343" s="26">
        <f t="shared" si="141"/>
        <v>0</v>
      </c>
      <c r="J343" s="27"/>
      <c r="K343" s="28"/>
      <c r="L343" s="29"/>
      <c r="M343" s="30"/>
      <c r="N343" s="30" t="str">
        <f>IF(K343="","",VLOOKUP(K343,'Inventário+Enviado+pela+Amazon+'!$C$1:$G$536,5,0))</f>
        <v/>
      </c>
      <c r="O343" s="31" t="str">
        <f>IF(M343="","",VLOOKUP(M343,'Estoque FULL '!$A:$D,3,0))</f>
        <v/>
      </c>
      <c r="P343" s="117"/>
      <c r="Q343" s="117"/>
      <c r="R343" s="117"/>
      <c r="S343" s="32">
        <f>IFERROR(IF(M343&lt;&gt;"",VLOOKUP(M343,'Estoque FULL '!$A:$D,4,0),0),0)</f>
        <v>0</v>
      </c>
      <c r="T343" s="33">
        <f>IFERROR(VLOOKUP(K343,'Inventário+Enviado+pela+Amazon+'!$C$1:$F$510,4,0),0)</f>
        <v>0</v>
      </c>
      <c r="U343" s="34"/>
      <c r="V343" s="35">
        <f t="shared" si="140"/>
        <v>0</v>
      </c>
      <c r="W343" s="13">
        <f t="shared" si="146"/>
        <v>0</v>
      </c>
      <c r="X343" s="13">
        <v>10.59</v>
      </c>
      <c r="Y343" s="13">
        <v>2.35</v>
      </c>
      <c r="Z343" s="13">
        <f t="shared" si="147"/>
        <v>0</v>
      </c>
      <c r="AA343" s="13"/>
      <c r="AB343" s="13"/>
      <c r="AC343" s="13" t="str">
        <f t="shared" si="142"/>
        <v/>
      </c>
      <c r="AD343" s="13"/>
      <c r="AE343" s="13"/>
      <c r="AF343" s="13"/>
      <c r="AG343" s="14"/>
      <c r="AH343" s="170"/>
      <c r="AI343" s="170"/>
      <c r="AJ343" s="14">
        <f t="shared" si="135"/>
        <v>0</v>
      </c>
      <c r="AK343" s="14">
        <f t="shared" si="136"/>
        <v>0</v>
      </c>
      <c r="AL343" s="14">
        <f t="shared" si="138"/>
        <v>0</v>
      </c>
      <c r="AM343" s="14"/>
      <c r="AN343" s="14"/>
      <c r="AO343" s="13"/>
      <c r="AP343" s="13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</row>
    <row r="344" spans="1:62" ht="19.5" customHeight="1">
      <c r="A344" s="13"/>
      <c r="B344" s="13"/>
      <c r="C344" s="13"/>
      <c r="D344" s="13"/>
      <c r="E344" s="38">
        <f t="shared" si="143"/>
        <v>0</v>
      </c>
      <c r="F344" s="24">
        <v>0</v>
      </c>
      <c r="G344" s="13"/>
      <c r="H344" s="25"/>
      <c r="I344" s="26">
        <f t="shared" si="141"/>
        <v>0</v>
      </c>
      <c r="J344" s="27"/>
      <c r="K344" s="28"/>
      <c r="L344" s="29"/>
      <c r="M344" s="30"/>
      <c r="N344" s="30" t="str">
        <f>IF(K344="","",VLOOKUP(K344,'Inventário+Enviado+pela+Amazon+'!$C$1:$G$536,5,0))</f>
        <v/>
      </c>
      <c r="O344" s="31" t="str">
        <f>IF(M344="","",VLOOKUP(M344,'Estoque FULL '!$A:$D,3,0))</f>
        <v/>
      </c>
      <c r="P344" s="117"/>
      <c r="Q344" s="117"/>
      <c r="R344" s="117"/>
      <c r="S344" s="32">
        <f>IFERROR(IF(M344&lt;&gt;"",VLOOKUP(M344,'Estoque FULL '!$A:$D,4,0),0),0)</f>
        <v>0</v>
      </c>
      <c r="T344" s="33">
        <f>IFERROR(VLOOKUP(K344,'Inventário+Enviado+pela+Amazon+'!$C$1:$F$510,4,0),0)</f>
        <v>0</v>
      </c>
      <c r="U344" s="34"/>
      <c r="V344" s="35">
        <f t="shared" si="140"/>
        <v>0</v>
      </c>
      <c r="W344" s="13">
        <f t="shared" si="146"/>
        <v>0</v>
      </c>
      <c r="X344" s="13"/>
      <c r="Y344" s="13"/>
      <c r="Z344" s="13">
        <f t="shared" si="147"/>
        <v>0</v>
      </c>
      <c r="AA344" s="13"/>
      <c r="AB344" s="13"/>
      <c r="AC344" s="13" t="str">
        <f t="shared" si="142"/>
        <v/>
      </c>
      <c r="AD344" s="13"/>
      <c r="AE344" s="13"/>
      <c r="AF344" s="13"/>
      <c r="AG344" s="14"/>
      <c r="AH344" s="170"/>
      <c r="AI344" s="170"/>
      <c r="AJ344" s="14">
        <f t="shared" si="135"/>
        <v>0</v>
      </c>
      <c r="AK344" s="14">
        <f t="shared" si="136"/>
        <v>0</v>
      </c>
      <c r="AL344" s="14">
        <f t="shared" si="138"/>
        <v>0</v>
      </c>
      <c r="AM344" s="14"/>
      <c r="AN344" s="14"/>
      <c r="AO344" s="13"/>
      <c r="AP344" s="13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</row>
    <row r="345" spans="1:62" ht="19.5" customHeight="1">
      <c r="A345" s="1"/>
      <c r="B345" s="1"/>
      <c r="C345" s="1"/>
      <c r="D345" s="1"/>
      <c r="E345" s="38">
        <f t="shared" si="143"/>
        <v>0</v>
      </c>
      <c r="F345" s="24">
        <v>0</v>
      </c>
      <c r="G345" s="1"/>
      <c r="H345" s="70"/>
      <c r="I345" s="26">
        <f t="shared" si="141"/>
        <v>0</v>
      </c>
      <c r="J345" s="27"/>
      <c r="K345" s="125"/>
      <c r="L345" s="126"/>
      <c r="M345" s="127"/>
      <c r="N345" s="30" t="str">
        <f>IF(K345="","",VLOOKUP(K345,'Inventário+Enviado+pela+Amazon+'!$C$1:$G$536,5,0))</f>
        <v/>
      </c>
      <c r="O345" s="31" t="str">
        <f>IF(M345="","",VLOOKUP(M345,'Estoque FULL '!$A:$D,3,0))</f>
        <v/>
      </c>
      <c r="P345" s="128"/>
      <c r="Q345" s="128"/>
      <c r="R345" s="128"/>
      <c r="S345" s="32">
        <f>IFERROR(IF(M345&lt;&gt;"",VLOOKUP(M345,'Estoque FULL '!$A:$D,4,0),0),0)</f>
        <v>0</v>
      </c>
      <c r="T345" s="33">
        <f>IFERROR(VLOOKUP(K345,'Inventário+Enviado+pela+Amazon+'!$C$1:$F$510,4,0),0)</f>
        <v>0</v>
      </c>
      <c r="U345" s="34"/>
      <c r="V345" s="35">
        <f t="shared" si="140"/>
        <v>0</v>
      </c>
      <c r="W345" s="13">
        <f t="shared" si="146"/>
        <v>0</v>
      </c>
      <c r="X345" s="13"/>
      <c r="Y345" s="13"/>
      <c r="Z345" s="13">
        <f t="shared" si="147"/>
        <v>0</v>
      </c>
      <c r="AA345" s="13"/>
      <c r="AB345" s="13"/>
      <c r="AC345" s="13" t="str">
        <f t="shared" si="142"/>
        <v/>
      </c>
      <c r="AD345" s="13"/>
      <c r="AE345" s="13"/>
      <c r="AF345" s="13"/>
      <c r="AG345" s="14"/>
      <c r="AH345" s="170"/>
      <c r="AI345" s="170"/>
      <c r="AJ345" s="14">
        <f t="shared" si="135"/>
        <v>0</v>
      </c>
      <c r="AK345" s="14">
        <f t="shared" si="136"/>
        <v>0</v>
      </c>
      <c r="AL345" s="14">
        <f t="shared" si="138"/>
        <v>0</v>
      </c>
      <c r="AM345" s="14"/>
      <c r="AN345" s="14"/>
      <c r="AO345" s="13"/>
      <c r="AP345" s="13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</row>
    <row r="346" spans="1:62" ht="19.5" customHeight="1">
      <c r="A346" s="22" t="s">
        <v>831</v>
      </c>
      <c r="B346" s="22" t="s">
        <v>832</v>
      </c>
      <c r="C346" s="22"/>
      <c r="D346" s="22"/>
      <c r="E346" s="38">
        <f t="shared" si="143"/>
        <v>92</v>
      </c>
      <c r="F346" s="24">
        <v>92</v>
      </c>
      <c r="G346" s="13"/>
      <c r="H346" s="25"/>
      <c r="I346" s="26">
        <f t="shared" si="141"/>
        <v>0</v>
      </c>
      <c r="J346" s="45" t="s">
        <v>833</v>
      </c>
      <c r="K346" s="28"/>
      <c r="L346" s="29"/>
      <c r="M346" s="30" t="s">
        <v>834</v>
      </c>
      <c r="N346" s="30" t="str">
        <f>IF(K346="","",VLOOKUP(K346,'Inventário+Enviado+pela+Amazon+'!$C$1:$G$536,5,0))</f>
        <v/>
      </c>
      <c r="O346" s="31" t="str">
        <f>IF(M346="","",VLOOKUP(M346,'Estoque FULL '!$A:$D,3,0))</f>
        <v>KRLF80430</v>
      </c>
      <c r="P346" s="117"/>
      <c r="Q346" s="117"/>
      <c r="R346" s="117"/>
      <c r="S346" s="32">
        <f>IFERROR(IF(M346&lt;&gt;"",VLOOKUP(M346,'Estoque FULL '!$A:$D,4,0),0),0)</f>
        <v>0</v>
      </c>
      <c r="T346" s="33">
        <f>IFERROR(VLOOKUP(K346,'Inventário+Enviado+pela+Amazon+'!$C$1:$F$510,4,0),0)</f>
        <v>0</v>
      </c>
      <c r="U346" s="34"/>
      <c r="V346" s="42">
        <f t="shared" si="140"/>
        <v>92</v>
      </c>
      <c r="W346" s="13">
        <f t="shared" si="146"/>
        <v>859.28</v>
      </c>
      <c r="X346" s="13">
        <v>9.34</v>
      </c>
      <c r="Y346" s="13">
        <v>1.6817</v>
      </c>
      <c r="Z346" s="13">
        <f t="shared" si="147"/>
        <v>154.71639999999999</v>
      </c>
      <c r="AA346" s="13"/>
      <c r="AB346" s="13"/>
      <c r="AC346" s="13" t="str">
        <f t="shared" si="142"/>
        <v/>
      </c>
      <c r="AD346" s="13"/>
      <c r="AE346" s="13">
        <v>9.9983541666666689</v>
      </c>
      <c r="AF346" s="13">
        <v>1.6830000000000001</v>
      </c>
      <c r="AG346" s="153">
        <v>0.62</v>
      </c>
      <c r="AH346" s="170">
        <f>AI346/4.59554784619832</f>
        <v>0.11316035883685412</v>
      </c>
      <c r="AI346" s="173">
        <f>AG346*0.838764263431829</f>
        <v>0.52003384332773395</v>
      </c>
      <c r="AJ346" s="14">
        <f t="shared" si="135"/>
        <v>919.84858333333352</v>
      </c>
      <c r="AK346" s="14">
        <f t="shared" si="136"/>
        <v>154.83600000000001</v>
      </c>
      <c r="AL346" s="14">
        <f t="shared" si="138"/>
        <v>57.04</v>
      </c>
      <c r="AM346" s="153">
        <f>V346*AH346</f>
        <v>10.410753012990579</v>
      </c>
      <c r="AN346" s="153">
        <f>V346*AI346</f>
        <v>47.843113586151524</v>
      </c>
      <c r="AO346" s="106" t="s">
        <v>715</v>
      </c>
      <c r="AP346" s="13" t="s">
        <v>792</v>
      </c>
      <c r="AQ346" s="20">
        <v>39269090</v>
      </c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</row>
    <row r="347" spans="1:62" ht="19.5" customHeight="1">
      <c r="A347" s="44" t="s">
        <v>835</v>
      </c>
      <c r="B347" s="44"/>
      <c r="C347" s="44" t="s">
        <v>334</v>
      </c>
      <c r="D347" s="44"/>
      <c r="E347" s="38">
        <f t="shared" si="143"/>
        <v>0</v>
      </c>
      <c r="F347" s="24">
        <v>0</v>
      </c>
      <c r="G347" s="13"/>
      <c r="H347" s="25"/>
      <c r="I347" s="26">
        <f t="shared" si="141"/>
        <v>0</v>
      </c>
      <c r="J347" s="45" t="s">
        <v>833</v>
      </c>
      <c r="K347" s="28" t="s">
        <v>836</v>
      </c>
      <c r="L347" s="29"/>
      <c r="M347" s="30" t="s">
        <v>837</v>
      </c>
      <c r="N347" s="30" t="str">
        <f>IF(K347="","",VLOOKUP(K347,'Inventário+Enviado+pela+Amazon+'!$C$1:$G$536,5,0))</f>
        <v>1M-U0TL-I3CU</v>
      </c>
      <c r="O347" s="31" t="str">
        <f>IF(M347="","",VLOOKUP(M347,'Estoque FULL '!$A:$D,3,0))</f>
        <v>QUZD81195</v>
      </c>
      <c r="P347" s="117"/>
      <c r="Q347" s="117"/>
      <c r="R347" s="117"/>
      <c r="S347" s="32">
        <f>IFERROR(IF(M347&lt;&gt;"",VLOOKUP(M347,'Estoque FULL '!$A:$D,4,0),0),0)</f>
        <v>0</v>
      </c>
      <c r="T347" s="33">
        <f>IFERROR(VLOOKUP(K347,'Inventário+Enviado+pela+Amazon+'!$C$1:$F$510,4,0),0)</f>
        <v>8</v>
      </c>
      <c r="U347" s="34"/>
      <c r="V347" s="42">
        <f t="shared" si="140"/>
        <v>8</v>
      </c>
      <c r="W347" s="13">
        <f t="shared" si="146"/>
        <v>74.72</v>
      </c>
      <c r="X347" s="13">
        <v>9.34</v>
      </c>
      <c r="Y347" s="13">
        <v>1.6817</v>
      </c>
      <c r="Z347" s="13">
        <f t="shared" si="147"/>
        <v>13.4536</v>
      </c>
      <c r="AA347" s="13"/>
      <c r="AB347" s="13"/>
      <c r="AC347" s="13" t="str">
        <f t="shared" si="142"/>
        <v/>
      </c>
      <c r="AD347" s="13"/>
      <c r="AE347" s="13">
        <v>9.9983541666666689</v>
      </c>
      <c r="AF347" s="13">
        <v>1.6830000000000001</v>
      </c>
      <c r="AG347" s="153">
        <v>0.62</v>
      </c>
      <c r="AH347" s="170">
        <f>AI347/4.59554784619832</f>
        <v>0.11316035883685412</v>
      </c>
      <c r="AI347" s="173">
        <f>AG347*0.838764263431829</f>
        <v>0.52003384332773395</v>
      </c>
      <c r="AJ347" s="14">
        <f t="shared" si="135"/>
        <v>79.986833333333351</v>
      </c>
      <c r="AK347" s="14">
        <f t="shared" si="136"/>
        <v>13.464</v>
      </c>
      <c r="AL347" s="14">
        <f t="shared" si="138"/>
        <v>4.96</v>
      </c>
      <c r="AM347" s="153">
        <f>V347*AH347</f>
        <v>0.90528287069483293</v>
      </c>
      <c r="AN347" s="153">
        <f>V347*AI347</f>
        <v>4.1602707466218716</v>
      </c>
      <c r="AO347" s="106" t="s">
        <v>715</v>
      </c>
      <c r="AP347" s="13" t="s">
        <v>792</v>
      </c>
      <c r="AQ347" s="20">
        <v>39269090</v>
      </c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</row>
    <row r="348" spans="1:62" ht="19.5" customHeight="1">
      <c r="A348" s="44" t="s">
        <v>838</v>
      </c>
      <c r="B348" s="44"/>
      <c r="C348" s="44"/>
      <c r="D348" s="44"/>
      <c r="E348" s="38">
        <f t="shared" si="143"/>
        <v>0</v>
      </c>
      <c r="F348" s="24">
        <v>0</v>
      </c>
      <c r="G348" s="13"/>
      <c r="H348" s="25"/>
      <c r="I348" s="26">
        <f t="shared" si="141"/>
        <v>0</v>
      </c>
      <c r="J348" s="45" t="s">
        <v>833</v>
      </c>
      <c r="K348" s="53" t="s">
        <v>839</v>
      </c>
      <c r="L348" s="29"/>
      <c r="M348" s="30" t="s">
        <v>840</v>
      </c>
      <c r="N348" s="30" t="str">
        <f>IF(K348="","",VLOOKUP(K348,'Inventário+Enviado+pela+Amazon+'!$C$1:$G$536,5,0))</f>
        <v>TG-RUYL-7UYB</v>
      </c>
      <c r="O348" s="31" t="str">
        <f>IF(M348="","",VLOOKUP(M348,'Estoque FULL '!$A:$D,3,0))</f>
        <v>PAGC80067</v>
      </c>
      <c r="P348" s="117"/>
      <c r="Q348" s="117"/>
      <c r="R348" s="117"/>
      <c r="S348" s="32">
        <f>IFERROR(IF(M348&lt;&gt;"",VLOOKUP(M348,'Estoque FULL '!$A:$D,4,0),0),0)</f>
        <v>0</v>
      </c>
      <c r="T348" s="33">
        <f>IFERROR(VLOOKUP(K348,'Inventário+Enviado+pela+Amazon+'!$C$1:$F$510,4,0),0)</f>
        <v>10</v>
      </c>
      <c r="U348" s="34"/>
      <c r="V348" s="42">
        <f t="shared" si="140"/>
        <v>10</v>
      </c>
      <c r="W348" s="13">
        <f t="shared" si="146"/>
        <v>93.4</v>
      </c>
      <c r="X348" s="13">
        <v>9.34</v>
      </c>
      <c r="Y348" s="13">
        <v>1.6817</v>
      </c>
      <c r="Z348" s="13">
        <f t="shared" si="147"/>
        <v>16.817</v>
      </c>
      <c r="AA348" s="13"/>
      <c r="AB348" s="13"/>
      <c r="AC348" s="13" t="str">
        <f t="shared" si="142"/>
        <v/>
      </c>
      <c r="AD348" s="13"/>
      <c r="AE348" s="13">
        <v>9.9983541666666689</v>
      </c>
      <c r="AF348" s="13">
        <v>1.6830000000000001</v>
      </c>
      <c r="AG348" s="153">
        <v>0.62</v>
      </c>
      <c r="AH348" s="170">
        <f>AI348/4.59554784619832</f>
        <v>0.11316035883685412</v>
      </c>
      <c r="AI348" s="173">
        <f>AG348*0.838764263431829</f>
        <v>0.52003384332773395</v>
      </c>
      <c r="AJ348" s="14">
        <f t="shared" si="135"/>
        <v>99.983541666666696</v>
      </c>
      <c r="AK348" s="14">
        <f t="shared" si="136"/>
        <v>16.830000000000002</v>
      </c>
      <c r="AL348" s="14">
        <f t="shared" si="138"/>
        <v>6.2</v>
      </c>
      <c r="AM348" s="153">
        <f>V348*AH348</f>
        <v>1.1316035883685411</v>
      </c>
      <c r="AN348" s="153">
        <f>V348*AI348</f>
        <v>5.2003384332773397</v>
      </c>
      <c r="AO348" s="106" t="s">
        <v>715</v>
      </c>
      <c r="AP348" s="13" t="s">
        <v>792</v>
      </c>
      <c r="AQ348" s="20">
        <v>39269090</v>
      </c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</row>
    <row r="349" spans="1:62" ht="19.5" customHeight="1">
      <c r="A349" s="44" t="s">
        <v>841</v>
      </c>
      <c r="B349" s="44"/>
      <c r="C349" s="44"/>
      <c r="D349" s="44"/>
      <c r="E349" s="38">
        <f t="shared" si="143"/>
        <v>2</v>
      </c>
      <c r="F349" s="24">
        <v>2</v>
      </c>
      <c r="G349" s="13"/>
      <c r="H349" s="25"/>
      <c r="I349" s="26">
        <f t="shared" si="141"/>
        <v>0</v>
      </c>
      <c r="J349" s="45" t="s">
        <v>833</v>
      </c>
      <c r="K349" s="28" t="s">
        <v>842</v>
      </c>
      <c r="L349" s="29"/>
      <c r="M349" s="30" t="s">
        <v>843</v>
      </c>
      <c r="N349" s="30" t="str">
        <f>IF(K349="","",VLOOKUP(K349,'Inventário+Enviado+pela+Amazon+'!$C$1:$G$536,5,0))</f>
        <v>BR-BIE0-A027</v>
      </c>
      <c r="O349" s="31" t="str">
        <f>IF(M349="","",VLOOKUP(M349,'Estoque FULL '!$A:$D,3,0))</f>
        <v>FMVG78846</v>
      </c>
      <c r="P349" s="117"/>
      <c r="Q349" s="117"/>
      <c r="R349" s="117"/>
      <c r="S349" s="32">
        <f>IFERROR(IF(M349&lt;&gt;"",VLOOKUP(M349,'Estoque FULL '!$A:$D,4,0),0),0)</f>
        <v>0</v>
      </c>
      <c r="T349" s="33">
        <f>IFERROR(VLOOKUP(K349,'Inventário+Enviado+pela+Amazon+'!$C$1:$F$510,4,0),0)</f>
        <v>0</v>
      </c>
      <c r="U349" s="34"/>
      <c r="V349" s="42">
        <f t="shared" si="140"/>
        <v>2</v>
      </c>
      <c r="W349" s="13">
        <f t="shared" si="146"/>
        <v>18.68</v>
      </c>
      <c r="X349" s="13">
        <v>9.34</v>
      </c>
      <c r="Y349" s="13">
        <v>1.6817</v>
      </c>
      <c r="Z349" s="13">
        <f t="shared" si="147"/>
        <v>3.3633999999999999</v>
      </c>
      <c r="AA349" s="13"/>
      <c r="AB349" s="13"/>
      <c r="AC349" s="13" t="str">
        <f t="shared" si="142"/>
        <v/>
      </c>
      <c r="AD349" s="13"/>
      <c r="AE349" s="13">
        <v>9.9983541666666689</v>
      </c>
      <c r="AF349" s="13">
        <v>1.6830000000000001</v>
      </c>
      <c r="AG349" s="153">
        <v>0.62</v>
      </c>
      <c r="AH349" s="170">
        <f>AI349/4.59554784619832</f>
        <v>0.11316035883685412</v>
      </c>
      <c r="AI349" s="173">
        <f>AG349*0.838764263431829</f>
        <v>0.52003384332773395</v>
      </c>
      <c r="AJ349" s="14">
        <f t="shared" si="135"/>
        <v>19.996708333333338</v>
      </c>
      <c r="AK349" s="14">
        <f t="shared" si="136"/>
        <v>3.3660000000000001</v>
      </c>
      <c r="AL349" s="14">
        <f t="shared" si="138"/>
        <v>1.24</v>
      </c>
      <c r="AM349" s="153">
        <f>V349*AH349</f>
        <v>0.22632071767370823</v>
      </c>
      <c r="AN349" s="153">
        <f>V349*AI349</f>
        <v>1.0400676866554679</v>
      </c>
      <c r="AO349" s="106" t="s">
        <v>715</v>
      </c>
      <c r="AP349" s="13" t="s">
        <v>792</v>
      </c>
      <c r="AQ349" s="20">
        <v>39269090</v>
      </c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</row>
    <row r="350" spans="1:62" ht="19.5" customHeight="1">
      <c r="A350" s="44"/>
      <c r="B350" s="44"/>
      <c r="C350" s="44"/>
      <c r="D350" s="44"/>
      <c r="E350" s="38">
        <f t="shared" si="143"/>
        <v>0</v>
      </c>
      <c r="F350" s="24">
        <v>0</v>
      </c>
      <c r="G350" s="13"/>
      <c r="H350" s="25"/>
      <c r="I350" s="26">
        <f t="shared" si="141"/>
        <v>0</v>
      </c>
      <c r="J350" s="27"/>
      <c r="K350" s="28"/>
      <c r="L350" s="29"/>
      <c r="M350" s="30"/>
      <c r="N350" s="30" t="str">
        <f>IF(K350="","",VLOOKUP(K350,'Inventário+Enviado+pela+Amazon+'!$C$1:$G$536,5,0))</f>
        <v/>
      </c>
      <c r="O350" s="31" t="str">
        <f>IF(M350="","",VLOOKUP(M350,'Estoque FULL '!$A:$D,3,0))</f>
        <v/>
      </c>
      <c r="P350" s="117"/>
      <c r="Q350" s="117"/>
      <c r="R350" s="117"/>
      <c r="S350" s="32">
        <f>IFERROR(IF(M350&lt;&gt;"",VLOOKUP(M350,'Estoque FULL '!$A:$D,4,0),0),0)</f>
        <v>0</v>
      </c>
      <c r="T350" s="33">
        <f>IFERROR(VLOOKUP(K350,'Inventário+Enviado+pela+Amazon+'!$C$1:$F$510,4,0),0)</f>
        <v>0</v>
      </c>
      <c r="U350" s="34"/>
      <c r="V350" s="35">
        <f t="shared" si="140"/>
        <v>0</v>
      </c>
      <c r="W350" s="13">
        <f t="shared" si="146"/>
        <v>0</v>
      </c>
      <c r="X350" s="13"/>
      <c r="Y350" s="13"/>
      <c r="Z350" s="13">
        <f t="shared" si="147"/>
        <v>0</v>
      </c>
      <c r="AA350" s="13"/>
      <c r="AB350" s="13"/>
      <c r="AC350" s="13" t="str">
        <f t="shared" si="142"/>
        <v/>
      </c>
      <c r="AD350" s="13"/>
      <c r="AE350" s="13"/>
      <c r="AF350" s="13"/>
      <c r="AG350" s="14"/>
      <c r="AH350" s="170"/>
      <c r="AI350" s="170"/>
      <c r="AJ350" s="14">
        <f t="shared" si="135"/>
        <v>0</v>
      </c>
      <c r="AK350" s="14">
        <f t="shared" si="136"/>
        <v>0</v>
      </c>
      <c r="AL350" s="14">
        <f t="shared" si="138"/>
        <v>0</v>
      </c>
      <c r="AM350" s="14"/>
      <c r="AN350" s="14"/>
      <c r="AO350" s="13"/>
      <c r="AP350" s="13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</row>
    <row r="351" spans="1:62" ht="19.5" customHeight="1">
      <c r="A351" s="22" t="s">
        <v>844</v>
      </c>
      <c r="B351" s="22" t="s">
        <v>845</v>
      </c>
      <c r="C351" s="22"/>
      <c r="D351" s="22"/>
      <c r="E351" s="38">
        <f t="shared" si="143"/>
        <v>67</v>
      </c>
      <c r="F351" s="24">
        <v>67</v>
      </c>
      <c r="G351" s="13"/>
      <c r="H351" s="25"/>
      <c r="I351" s="26">
        <f t="shared" si="141"/>
        <v>0</v>
      </c>
      <c r="J351" s="45" t="s">
        <v>833</v>
      </c>
      <c r="K351" s="28" t="s">
        <v>846</v>
      </c>
      <c r="L351" s="29"/>
      <c r="M351" s="30" t="s">
        <v>847</v>
      </c>
      <c r="N351" s="30" t="str">
        <f>IF(K351="","",VLOOKUP(K351,'Inventário+Enviado+pela+Amazon+'!$C$1:$G$536,5,0))</f>
        <v>R5-Z7B2-9M5P</v>
      </c>
      <c r="O351" s="31" t="str">
        <f>IF(M351="","",VLOOKUP(M351,'Estoque FULL '!$A:$D,3,0))</f>
        <v>BQVC78252</v>
      </c>
      <c r="P351" s="117"/>
      <c r="Q351" s="117"/>
      <c r="R351" s="117"/>
      <c r="S351" s="32">
        <f>IFERROR(IF(M351&lt;&gt;"",VLOOKUP(M351,'Estoque FULL '!$A:$D,4,0),0),0)</f>
        <v>0</v>
      </c>
      <c r="T351" s="33">
        <f>IFERROR(VLOOKUP(K351,'Inventário+Enviado+pela+Amazon+'!$C$1:$F$510,4,0),0)</f>
        <v>3</v>
      </c>
      <c r="U351" s="34"/>
      <c r="V351" s="42">
        <f t="shared" si="140"/>
        <v>70</v>
      </c>
      <c r="W351" s="13">
        <f t="shared" si="146"/>
        <v>653.79999999999995</v>
      </c>
      <c r="X351" s="13">
        <v>9.34</v>
      </c>
      <c r="Y351" s="13">
        <v>1.6817</v>
      </c>
      <c r="Z351" s="13">
        <f t="shared" si="147"/>
        <v>117.71899999999999</v>
      </c>
      <c r="AA351" s="13"/>
      <c r="AB351" s="13"/>
      <c r="AC351" s="13" t="str">
        <f t="shared" si="142"/>
        <v/>
      </c>
      <c r="AD351" s="13"/>
      <c r="AE351" s="13">
        <v>9.9983541666666689</v>
      </c>
      <c r="AF351" s="13">
        <v>1.6830000000000001</v>
      </c>
      <c r="AG351" s="153">
        <v>0.62</v>
      </c>
      <c r="AH351" s="170">
        <f>AI351/4.59554784619832</f>
        <v>0.11316035883685412</v>
      </c>
      <c r="AI351" s="173">
        <f>AG351*0.838764263431829</f>
        <v>0.52003384332773395</v>
      </c>
      <c r="AJ351" s="14">
        <f t="shared" si="135"/>
        <v>699.88479166666684</v>
      </c>
      <c r="AK351" s="14">
        <f t="shared" si="136"/>
        <v>117.81</v>
      </c>
      <c r="AL351" s="14">
        <f t="shared" si="138"/>
        <v>43.4</v>
      </c>
      <c r="AM351" s="153">
        <f>V351*AH351</f>
        <v>7.9212251185797884</v>
      </c>
      <c r="AN351" s="153">
        <f>V351*AI351</f>
        <v>36.40236903294138</v>
      </c>
      <c r="AO351" s="106" t="s">
        <v>715</v>
      </c>
      <c r="AP351" s="13" t="s">
        <v>792</v>
      </c>
      <c r="AQ351" s="20">
        <v>39269090</v>
      </c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</row>
    <row r="352" spans="1:62" ht="19.5" customHeight="1">
      <c r="A352" s="44" t="s">
        <v>848</v>
      </c>
      <c r="B352" s="44"/>
      <c r="C352" s="44"/>
      <c r="D352" s="44"/>
      <c r="E352" s="38">
        <f t="shared" si="143"/>
        <v>108</v>
      </c>
      <c r="F352" s="24">
        <v>108</v>
      </c>
      <c r="G352" s="13"/>
      <c r="H352" s="25"/>
      <c r="I352" s="26">
        <f t="shared" si="141"/>
        <v>0</v>
      </c>
      <c r="J352" s="45" t="s">
        <v>833</v>
      </c>
      <c r="K352" s="28" t="s">
        <v>849</v>
      </c>
      <c r="L352" s="29"/>
      <c r="M352" s="30" t="s">
        <v>850</v>
      </c>
      <c r="N352" s="30" t="str">
        <f>IF(K352="","",VLOOKUP(K352,'Inventário+Enviado+pela+Amazon+'!$C$1:$G$536,5,0))</f>
        <v>HR-JJ76-W8B0</v>
      </c>
      <c r="O352" s="31" t="str">
        <f>IF(M352="","",VLOOKUP(M352,'Estoque FULL '!$A:$D,3,0))</f>
        <v>OUFQ91349</v>
      </c>
      <c r="P352" s="117"/>
      <c r="Q352" s="117"/>
      <c r="R352" s="117"/>
      <c r="S352" s="32">
        <f>IFERROR(IF(M352&lt;&gt;"",VLOOKUP(M352,'Estoque FULL '!$A:$D,4,0),0),0)</f>
        <v>13</v>
      </c>
      <c r="T352" s="33">
        <f>IFERROR(VLOOKUP(K352,'Inventário+Enviado+pela+Amazon+'!$C$1:$F$510,4,0),0)</f>
        <v>0</v>
      </c>
      <c r="U352" s="34"/>
      <c r="V352" s="42">
        <f t="shared" si="140"/>
        <v>121</v>
      </c>
      <c r="W352" s="13">
        <f t="shared" si="146"/>
        <v>1130.1399999999999</v>
      </c>
      <c r="X352" s="13">
        <v>9.34</v>
      </c>
      <c r="Y352" s="13">
        <v>1.6817</v>
      </c>
      <c r="Z352" s="13">
        <f t="shared" si="147"/>
        <v>203.48570000000001</v>
      </c>
      <c r="AA352" s="13"/>
      <c r="AB352" s="13"/>
      <c r="AC352" s="13" t="str">
        <f t="shared" si="142"/>
        <v/>
      </c>
      <c r="AD352" s="13"/>
      <c r="AE352" s="13">
        <v>9.9983541666666689</v>
      </c>
      <c r="AF352" s="13">
        <v>1.6830000000000001</v>
      </c>
      <c r="AG352" s="153">
        <v>0.62</v>
      </c>
      <c r="AH352" s="170">
        <f>AI352/4.59554784619832</f>
        <v>0.11316035883685412</v>
      </c>
      <c r="AI352" s="173">
        <f>AG352*0.838764263431829</f>
        <v>0.52003384332773395</v>
      </c>
      <c r="AJ352" s="14">
        <f t="shared" si="135"/>
        <v>1209.800854166667</v>
      </c>
      <c r="AK352" s="14">
        <f t="shared" si="136"/>
        <v>203.643</v>
      </c>
      <c r="AL352" s="14">
        <f t="shared" si="138"/>
        <v>75.02</v>
      </c>
      <c r="AM352" s="153">
        <f>V352*AH352</f>
        <v>13.692403419259348</v>
      </c>
      <c r="AN352" s="153">
        <f>V352*AI352</f>
        <v>62.924095042655807</v>
      </c>
      <c r="AO352" s="106" t="s">
        <v>715</v>
      </c>
      <c r="AP352" s="13" t="s">
        <v>792</v>
      </c>
      <c r="AQ352" s="20">
        <v>39269090</v>
      </c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</row>
    <row r="353" spans="1:62" ht="19.5" customHeight="1">
      <c r="A353" s="44" t="s">
        <v>851</v>
      </c>
      <c r="B353" s="44"/>
      <c r="C353" s="44"/>
      <c r="D353" s="44"/>
      <c r="E353" s="38">
        <f t="shared" si="143"/>
        <v>43</v>
      </c>
      <c r="F353" s="24">
        <v>43</v>
      </c>
      <c r="G353" s="13"/>
      <c r="H353" s="25"/>
      <c r="I353" s="26">
        <f t="shared" si="141"/>
        <v>0</v>
      </c>
      <c r="J353" s="45" t="s">
        <v>833</v>
      </c>
      <c r="K353" s="28" t="s">
        <v>852</v>
      </c>
      <c r="L353" s="29"/>
      <c r="M353" s="30" t="s">
        <v>853</v>
      </c>
      <c r="N353" s="30" t="str">
        <f>IF(K353="","",VLOOKUP(K353,'Inventário+Enviado+pela+Amazon+'!$C$1:$G$536,5,0))</f>
        <v>OF-VFGV-0FZW</v>
      </c>
      <c r="O353" s="31" t="str">
        <f>IF(M353="","",VLOOKUP(M353,'Estoque FULL '!$A:$D,3,0))</f>
        <v>VEZJ79770</v>
      </c>
      <c r="P353" s="117"/>
      <c r="Q353" s="117"/>
      <c r="R353" s="117"/>
      <c r="S353" s="32">
        <f>IFERROR(IF(M353&lt;&gt;"",VLOOKUP(M353,'Estoque FULL '!$A:$D,4,0),0),0)</f>
        <v>0</v>
      </c>
      <c r="T353" s="33">
        <f>IFERROR(VLOOKUP(K353,'Inventário+Enviado+pela+Amazon+'!$C$1:$F$510,4,0),0)</f>
        <v>0</v>
      </c>
      <c r="U353" s="34"/>
      <c r="V353" s="42">
        <f t="shared" si="140"/>
        <v>43</v>
      </c>
      <c r="W353" s="13">
        <f t="shared" si="146"/>
        <v>401.62</v>
      </c>
      <c r="X353" s="13">
        <v>9.34</v>
      </c>
      <c r="Y353" s="13">
        <v>1.6817</v>
      </c>
      <c r="Z353" s="13">
        <f t="shared" si="147"/>
        <v>72.313100000000006</v>
      </c>
      <c r="AA353" s="13"/>
      <c r="AB353" s="13"/>
      <c r="AC353" s="13" t="str">
        <f t="shared" si="142"/>
        <v/>
      </c>
      <c r="AD353" s="13"/>
      <c r="AE353" s="13">
        <v>9.9983541666666689</v>
      </c>
      <c r="AF353" s="13">
        <v>1.6830000000000001</v>
      </c>
      <c r="AG353" s="153">
        <v>0.62</v>
      </c>
      <c r="AH353" s="170">
        <f>AI353/4.59554784619832</f>
        <v>0.11316035883685412</v>
      </c>
      <c r="AI353" s="173">
        <f>AG353*0.838764263431829</f>
        <v>0.52003384332773395</v>
      </c>
      <c r="AJ353" s="14">
        <f t="shared" si="135"/>
        <v>429.92922916666674</v>
      </c>
      <c r="AK353" s="14">
        <f t="shared" si="136"/>
        <v>72.369</v>
      </c>
      <c r="AL353" s="14">
        <f t="shared" si="138"/>
        <v>26.66</v>
      </c>
      <c r="AM353" s="153">
        <f>V353*AH353</f>
        <v>4.865895429984727</v>
      </c>
      <c r="AN353" s="153">
        <f>V353*AI353</f>
        <v>22.361455263092559</v>
      </c>
      <c r="AO353" s="106" t="s">
        <v>715</v>
      </c>
      <c r="AP353" s="13" t="s">
        <v>792</v>
      </c>
      <c r="AQ353" s="20">
        <v>39269090</v>
      </c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</row>
    <row r="354" spans="1:62" ht="19.5" customHeight="1">
      <c r="A354" s="44" t="s">
        <v>854</v>
      </c>
      <c r="B354" s="44"/>
      <c r="C354" s="44"/>
      <c r="D354" s="44"/>
      <c r="E354" s="38">
        <f t="shared" si="143"/>
        <v>1</v>
      </c>
      <c r="F354" s="24">
        <v>1</v>
      </c>
      <c r="G354" s="13"/>
      <c r="H354" s="25"/>
      <c r="I354" s="26">
        <f t="shared" si="141"/>
        <v>0</v>
      </c>
      <c r="J354" s="45" t="s">
        <v>833</v>
      </c>
      <c r="K354" s="28" t="s">
        <v>855</v>
      </c>
      <c r="L354" s="29"/>
      <c r="M354" s="30" t="s">
        <v>856</v>
      </c>
      <c r="N354" s="30" t="str">
        <f>IF(K354="","",VLOOKUP(K354,'Inventário+Enviado+pela+Amazon+'!$C$1:$G$536,5,0))</f>
        <v>K6-NVQU-ZTNO</v>
      </c>
      <c r="O354" s="31" t="str">
        <f>IF(M354="","",VLOOKUP(M354,'Estoque FULL '!$A:$D,3,0))</f>
        <v>PFRK79466</v>
      </c>
      <c r="P354" s="117"/>
      <c r="Q354" s="117"/>
      <c r="R354" s="117"/>
      <c r="S354" s="32">
        <f>IFERROR(IF(M354&lt;&gt;"",VLOOKUP(M354,'Estoque FULL '!$A:$D,4,0),0),0)</f>
        <v>0</v>
      </c>
      <c r="T354" s="33">
        <f>IFERROR(VLOOKUP(K354,'Inventário+Enviado+pela+Amazon+'!$C$1:$F$510,4,0),0)</f>
        <v>0</v>
      </c>
      <c r="U354" s="34"/>
      <c r="V354" s="42">
        <f t="shared" si="140"/>
        <v>1</v>
      </c>
      <c r="W354" s="13">
        <f t="shared" si="146"/>
        <v>9.34</v>
      </c>
      <c r="X354" s="13">
        <v>9.34</v>
      </c>
      <c r="Y354" s="13">
        <v>1.6817</v>
      </c>
      <c r="Z354" s="13">
        <f t="shared" si="147"/>
        <v>1.6817</v>
      </c>
      <c r="AA354" s="13"/>
      <c r="AB354" s="13"/>
      <c r="AC354" s="13" t="str">
        <f t="shared" si="142"/>
        <v/>
      </c>
      <c r="AD354" s="13"/>
      <c r="AE354" s="13">
        <v>9.9983541666666689</v>
      </c>
      <c r="AF354" s="13">
        <v>1.6830000000000001</v>
      </c>
      <c r="AG354" s="153">
        <v>0.62</v>
      </c>
      <c r="AH354" s="170">
        <f>AI354/4.59554784619832</f>
        <v>0.11316035883685412</v>
      </c>
      <c r="AI354" s="173">
        <f>AG354*0.838764263431829</f>
        <v>0.52003384332773395</v>
      </c>
      <c r="AJ354" s="14">
        <f t="shared" si="135"/>
        <v>9.9983541666666689</v>
      </c>
      <c r="AK354" s="14">
        <f t="shared" si="136"/>
        <v>1.6830000000000001</v>
      </c>
      <c r="AL354" s="14">
        <f t="shared" si="138"/>
        <v>0.62</v>
      </c>
      <c r="AM354" s="153">
        <f>V354*AH354</f>
        <v>0.11316035883685412</v>
      </c>
      <c r="AN354" s="153">
        <f>V354*AI354</f>
        <v>0.52003384332773395</v>
      </c>
      <c r="AO354" s="106" t="s">
        <v>715</v>
      </c>
      <c r="AP354" s="13" t="s">
        <v>792</v>
      </c>
      <c r="AQ354" s="20">
        <v>39269090</v>
      </c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</row>
    <row r="355" spans="1:62" ht="19.5" customHeight="1">
      <c r="A355" s="44" t="s">
        <v>809</v>
      </c>
      <c r="B355" s="44"/>
      <c r="C355" s="44"/>
      <c r="D355" s="44"/>
      <c r="E355" s="38">
        <f t="shared" si="143"/>
        <v>0</v>
      </c>
      <c r="F355" s="24">
        <v>0</v>
      </c>
      <c r="G355" s="13"/>
      <c r="H355" s="25"/>
      <c r="I355" s="26">
        <f t="shared" si="141"/>
        <v>0</v>
      </c>
      <c r="J355" s="27"/>
      <c r="K355" s="28"/>
      <c r="L355" s="29"/>
      <c r="M355" s="30"/>
      <c r="N355" s="30" t="str">
        <f>IF(K355="","",VLOOKUP(K355,'Inventário+Enviado+pela+Amazon+'!$C$1:$G$536,5,0))</f>
        <v/>
      </c>
      <c r="O355" s="31" t="str">
        <f>IF(M355="","",VLOOKUP(M355,'Estoque FULL '!$A:$D,3,0))</f>
        <v/>
      </c>
      <c r="P355" s="117"/>
      <c r="Q355" s="117"/>
      <c r="R355" s="117"/>
      <c r="S355" s="32">
        <f>IFERROR(IF(M355&lt;&gt;"",VLOOKUP(M355,'Estoque FULL '!$A:$D,4,0),0),0)</f>
        <v>0</v>
      </c>
      <c r="T355" s="33">
        <f>IFERROR(VLOOKUP(K355,'Inventário+Enviado+pela+Amazon+'!$C$1:$F$510,4,0),0)</f>
        <v>0</v>
      </c>
      <c r="U355" s="34"/>
      <c r="V355" s="35">
        <f t="shared" si="140"/>
        <v>0</v>
      </c>
      <c r="W355" s="13">
        <f t="shared" si="146"/>
        <v>0</v>
      </c>
      <c r="X355" s="13"/>
      <c r="Y355" s="13"/>
      <c r="Z355" s="13">
        <f t="shared" si="147"/>
        <v>0</v>
      </c>
      <c r="AA355" s="13"/>
      <c r="AB355" s="13"/>
      <c r="AC355" s="13" t="str">
        <f t="shared" si="142"/>
        <v/>
      </c>
      <c r="AD355" s="13"/>
      <c r="AE355" s="13"/>
      <c r="AF355" s="13"/>
      <c r="AG355" s="14"/>
      <c r="AH355" s="170"/>
      <c r="AI355" s="170"/>
      <c r="AJ355" s="14">
        <f t="shared" si="135"/>
        <v>0</v>
      </c>
      <c r="AK355" s="14">
        <f t="shared" si="136"/>
        <v>0</v>
      </c>
      <c r="AL355" s="14">
        <f t="shared" si="138"/>
        <v>0</v>
      </c>
      <c r="AM355" s="14"/>
      <c r="AN355" s="14"/>
      <c r="AO355" s="13"/>
      <c r="AP355" s="13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</row>
    <row r="356" spans="1:62" ht="19.5" customHeight="1">
      <c r="A356" s="1"/>
      <c r="B356" s="1"/>
      <c r="C356" s="1"/>
      <c r="D356" s="1"/>
      <c r="E356" s="38">
        <f t="shared" si="143"/>
        <v>0</v>
      </c>
      <c r="F356" s="24">
        <v>0</v>
      </c>
      <c r="G356" s="1"/>
      <c r="H356" s="70"/>
      <c r="I356" s="26">
        <f t="shared" si="141"/>
        <v>0</v>
      </c>
      <c r="J356" s="27"/>
      <c r="K356" s="125"/>
      <c r="L356" s="126"/>
      <c r="M356" s="127"/>
      <c r="N356" s="30" t="str">
        <f>IF(K356="","",VLOOKUP(K356,'Inventário+Enviado+pela+Amazon+'!$C$1:$G$536,5,0))</f>
        <v/>
      </c>
      <c r="O356" s="31" t="str">
        <f>IF(M356="","",VLOOKUP(M356,'Estoque FULL '!$A:$D,3,0))</f>
        <v/>
      </c>
      <c r="P356" s="128"/>
      <c r="Q356" s="128"/>
      <c r="R356" s="128"/>
      <c r="S356" s="32">
        <f>IFERROR(IF(M356&lt;&gt;"",VLOOKUP(M356,'Estoque FULL '!$A:$D,4,0),0),0)</f>
        <v>0</v>
      </c>
      <c r="T356" s="33">
        <f>IFERROR(VLOOKUP(K356,'Inventário+Enviado+pela+Amazon+'!$C$1:$F$510,4,0),0)</f>
        <v>0</v>
      </c>
      <c r="U356" s="34"/>
      <c r="V356" s="35">
        <f t="shared" si="140"/>
        <v>0</v>
      </c>
      <c r="W356" s="13">
        <f t="shared" si="146"/>
        <v>0</v>
      </c>
      <c r="X356" s="13"/>
      <c r="Y356" s="13"/>
      <c r="Z356" s="13">
        <f t="shared" si="147"/>
        <v>0</v>
      </c>
      <c r="AA356" s="13"/>
      <c r="AB356" s="13"/>
      <c r="AC356" s="13" t="str">
        <f t="shared" si="142"/>
        <v/>
      </c>
      <c r="AD356" s="13"/>
      <c r="AE356" s="13"/>
      <c r="AF356" s="13"/>
      <c r="AG356" s="14"/>
      <c r="AH356" s="170"/>
      <c r="AI356" s="170"/>
      <c r="AJ356" s="14">
        <f t="shared" si="135"/>
        <v>0</v>
      </c>
      <c r="AK356" s="14">
        <f t="shared" si="136"/>
        <v>0</v>
      </c>
      <c r="AL356" s="14">
        <f t="shared" si="138"/>
        <v>0</v>
      </c>
      <c r="AM356" s="14"/>
      <c r="AN356" s="14"/>
      <c r="AO356" s="13"/>
      <c r="AP356" s="13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</row>
    <row r="357" spans="1:62" ht="19.5" customHeight="1">
      <c r="A357" s="22" t="s">
        <v>857</v>
      </c>
      <c r="B357" s="129"/>
      <c r="C357" s="129"/>
      <c r="D357" s="129"/>
      <c r="E357" s="38">
        <f t="shared" si="143"/>
        <v>-6</v>
      </c>
      <c r="F357" s="24">
        <v>-26</v>
      </c>
      <c r="G357" s="13">
        <v>2</v>
      </c>
      <c r="H357" s="25">
        <v>10</v>
      </c>
      <c r="I357" s="26">
        <f t="shared" si="141"/>
        <v>20</v>
      </c>
      <c r="J357" s="45"/>
      <c r="K357" s="28"/>
      <c r="L357" s="29"/>
      <c r="M357" s="30" t="s">
        <v>858</v>
      </c>
      <c r="N357" s="30" t="str">
        <f>IF(K357="","",VLOOKUP(K357,'Inventário+Enviado+pela+Amazon+'!$C$1:$G$536,5,0))</f>
        <v/>
      </c>
      <c r="O357" s="31" t="str">
        <f>IF(M357="","",VLOOKUP(M357,'Estoque FULL '!$A:$D,3,0))</f>
        <v>XYEN71741</v>
      </c>
      <c r="P357" s="117"/>
      <c r="Q357" s="117"/>
      <c r="R357" s="117"/>
      <c r="S357" s="32">
        <f>IFERROR(IF(M357&lt;&gt;"",VLOOKUP(M357,'Estoque FULL '!$A:$D,4,0),0),0)</f>
        <v>11</v>
      </c>
      <c r="T357" s="33"/>
      <c r="U357" s="34"/>
      <c r="V357" s="42">
        <f t="shared" si="140"/>
        <v>5</v>
      </c>
      <c r="W357" s="13"/>
      <c r="X357" s="13"/>
      <c r="Y357" s="13"/>
      <c r="Z357" s="13"/>
      <c r="AA357" s="13"/>
      <c r="AB357" s="13"/>
      <c r="AC357" s="13" t="str">
        <f t="shared" si="142"/>
        <v/>
      </c>
      <c r="AD357" s="13"/>
      <c r="AE357" s="13">
        <v>9.9880204081632673</v>
      </c>
      <c r="AF357" s="13">
        <v>1.6812653061224492</v>
      </c>
      <c r="AG357" s="153">
        <v>0.62</v>
      </c>
      <c r="AH357" s="170">
        <f>AI357/4.59554784619832</f>
        <v>0.11316035883685412</v>
      </c>
      <c r="AI357" s="173">
        <f>AG357*0.838764263431829</f>
        <v>0.52003384332773395</v>
      </c>
      <c r="AJ357" s="14">
        <f t="shared" si="135"/>
        <v>49.940102040816335</v>
      </c>
      <c r="AK357" s="14">
        <f t="shared" si="136"/>
        <v>8.4063265306122457</v>
      </c>
      <c r="AL357" s="14">
        <f t="shared" si="138"/>
        <v>3.1</v>
      </c>
      <c r="AM357" s="153">
        <f>V357*AH357</f>
        <v>0.56580179418427057</v>
      </c>
      <c r="AN357" s="153">
        <f>V357*AI357</f>
        <v>2.6001692166386698</v>
      </c>
      <c r="AO357" s="106" t="s">
        <v>715</v>
      </c>
      <c r="AP357" s="13" t="s">
        <v>792</v>
      </c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</row>
    <row r="358" spans="1:62" ht="19.5" customHeight="1">
      <c r="A358" s="22" t="s">
        <v>859</v>
      </c>
      <c r="B358" s="129"/>
      <c r="C358" s="129"/>
      <c r="D358" s="129"/>
      <c r="E358" s="38"/>
      <c r="F358" s="24">
        <v>0</v>
      </c>
      <c r="G358" s="13"/>
      <c r="H358" s="25"/>
      <c r="I358" s="26"/>
      <c r="J358" s="45"/>
      <c r="K358" s="28"/>
      <c r="L358" s="29"/>
      <c r="M358" s="30"/>
      <c r="N358" s="30" t="str">
        <f>IF(K358="","",VLOOKUP(K358,'Inventário+Enviado+pela+Amazon+'!$C$1:$G$536,5,0))</f>
        <v/>
      </c>
      <c r="O358" s="31" t="str">
        <f>IF(M358="","",VLOOKUP(M358,'Estoque FULL '!$A:$D,3,0))</f>
        <v/>
      </c>
      <c r="P358" s="117"/>
      <c r="Q358" s="117"/>
      <c r="R358" s="117"/>
      <c r="S358" s="32">
        <f>IFERROR(IF(M358&lt;&gt;"",VLOOKUP(M358,'Estoque FULL '!$A:$D,4,0),0),0)</f>
        <v>0</v>
      </c>
      <c r="T358" s="33"/>
      <c r="U358" s="34"/>
      <c r="V358" s="35"/>
      <c r="W358" s="13"/>
      <c r="X358" s="13"/>
      <c r="Y358" s="13"/>
      <c r="Z358" s="13"/>
      <c r="AA358" s="13"/>
      <c r="AB358" s="13"/>
      <c r="AC358" s="13" t="str">
        <f t="shared" si="142"/>
        <v/>
      </c>
      <c r="AD358" s="13"/>
      <c r="AE358" s="13">
        <v>9.9880204081632673</v>
      </c>
      <c r="AF358" s="13">
        <v>1.6812653061224492</v>
      </c>
      <c r="AG358" s="14">
        <v>0.62</v>
      </c>
      <c r="AH358" s="170">
        <f>AI358/4.59554784619832</f>
        <v>0.11316035883685412</v>
      </c>
      <c r="AI358" s="173">
        <f>AG358*0.838764263431829</f>
        <v>0.52003384332773395</v>
      </c>
      <c r="AJ358" s="14">
        <f t="shared" si="135"/>
        <v>0</v>
      </c>
      <c r="AK358" s="14">
        <f t="shared" si="136"/>
        <v>0</v>
      </c>
      <c r="AL358" s="14">
        <f t="shared" si="138"/>
        <v>0</v>
      </c>
      <c r="AM358" s="14"/>
      <c r="AN358" s="14"/>
      <c r="AO358" s="13"/>
      <c r="AP358" s="13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</row>
    <row r="359" spans="1:62" ht="19.5" customHeight="1">
      <c r="A359" s="22" t="s">
        <v>860</v>
      </c>
      <c r="B359" s="129"/>
      <c r="C359" s="129"/>
      <c r="D359" s="129"/>
      <c r="E359" s="38">
        <f>F359+I359</f>
        <v>12</v>
      </c>
      <c r="F359" s="24">
        <v>2</v>
      </c>
      <c r="G359" s="13">
        <v>1</v>
      </c>
      <c r="H359" s="25">
        <v>10</v>
      </c>
      <c r="I359" s="26">
        <f>G359*H359</f>
        <v>10</v>
      </c>
      <c r="J359" s="45" t="s">
        <v>861</v>
      </c>
      <c r="K359" s="28" t="s">
        <v>862</v>
      </c>
      <c r="L359" s="29"/>
      <c r="M359" s="30" t="s">
        <v>863</v>
      </c>
      <c r="N359" s="30" t="e">
        <f>IF(K359="","",VLOOKUP(K359,'Inventário+Enviado+pela+Amazon+'!$C$1:$G$536,5,0))</f>
        <v>#N/A</v>
      </c>
      <c r="O359" s="31" t="str">
        <f>IF(M359="","",VLOOKUP(M359,'Estoque FULL '!$A:$D,3,0))</f>
        <v>AAWZ71964</v>
      </c>
      <c r="P359" s="117"/>
      <c r="Q359" s="117"/>
      <c r="R359" s="117"/>
      <c r="S359" s="32">
        <f>IFERROR(IF(M359&lt;&gt;"",VLOOKUP(M359,'Estoque FULL '!$A:$D,4,0),0),0)</f>
        <v>0</v>
      </c>
      <c r="T359" s="33">
        <f>IFERROR(VLOOKUP(K359,'Inventário+Enviado+pela+Amazon+'!$C$1:$F$510,4,0),0)</f>
        <v>0</v>
      </c>
      <c r="U359" s="34"/>
      <c r="V359" s="42">
        <f t="shared" ref="V359:V360" si="148">I359+F359+S359+T359+U359</f>
        <v>12</v>
      </c>
      <c r="W359" s="13"/>
      <c r="X359" s="13"/>
      <c r="Y359" s="13"/>
      <c r="Z359" s="13"/>
      <c r="AA359" s="13"/>
      <c r="AB359" s="13"/>
      <c r="AC359" s="13" t="str">
        <f t="shared" si="142"/>
        <v/>
      </c>
      <c r="AD359" s="13"/>
      <c r="AE359" s="13">
        <v>9.9880204081632673</v>
      </c>
      <c r="AF359" s="13">
        <v>1.6812653061224492</v>
      </c>
      <c r="AG359" s="153">
        <v>0.62</v>
      </c>
      <c r="AH359" s="170">
        <f>AI359/4.59554784619832</f>
        <v>0.11316035883685412</v>
      </c>
      <c r="AI359" s="173">
        <f>AG359*0.838764263431829</f>
        <v>0.52003384332773395</v>
      </c>
      <c r="AJ359" s="14">
        <f t="shared" si="135"/>
        <v>119.85624489795921</v>
      </c>
      <c r="AK359" s="14">
        <f t="shared" si="136"/>
        <v>20.175183673469391</v>
      </c>
      <c r="AL359" s="14">
        <f t="shared" si="138"/>
        <v>7.4399999999999995</v>
      </c>
      <c r="AM359" s="153">
        <f>V359*AH359</f>
        <v>1.3579243060422495</v>
      </c>
      <c r="AN359" s="153">
        <f>V359*AI359</f>
        <v>6.2404061199328069</v>
      </c>
      <c r="AO359" s="106" t="s">
        <v>715</v>
      </c>
      <c r="AP359" s="13" t="s">
        <v>792</v>
      </c>
      <c r="AQ359" s="20">
        <v>39269090</v>
      </c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</row>
    <row r="360" spans="1:62" ht="19.5" customHeight="1">
      <c r="A360" s="22" t="s">
        <v>864</v>
      </c>
      <c r="B360" s="129"/>
      <c r="C360" s="129"/>
      <c r="D360" s="129"/>
      <c r="E360" s="38"/>
      <c r="F360" s="24">
        <v>-6</v>
      </c>
      <c r="G360" s="13"/>
      <c r="H360" s="25"/>
      <c r="I360" s="26"/>
      <c r="J360" s="45"/>
      <c r="K360" s="28"/>
      <c r="L360" s="29"/>
      <c r="M360" s="30" t="s">
        <v>865</v>
      </c>
      <c r="N360" s="30" t="str">
        <f>IF(K360="","",VLOOKUP(K360,'Inventário+Enviado+pela+Amazon+'!$C$1:$G$536,5,0))</f>
        <v/>
      </c>
      <c r="O360" s="31" t="str">
        <f>IF(M360="","",VLOOKUP(M360,'Estoque FULL '!$A:$D,3,0))</f>
        <v>QHUV71033</v>
      </c>
      <c r="P360" s="117"/>
      <c r="Q360" s="117"/>
      <c r="R360" s="117"/>
      <c r="S360" s="32">
        <f>IFERROR(IF(M360&lt;&gt;"",VLOOKUP(M360,'Estoque FULL '!$A:$D,4,0),0),0)</f>
        <v>0</v>
      </c>
      <c r="T360" s="33"/>
      <c r="U360" s="34"/>
      <c r="V360" s="42">
        <f t="shared" si="148"/>
        <v>-6</v>
      </c>
      <c r="W360" s="13"/>
      <c r="X360" s="13"/>
      <c r="Y360" s="13"/>
      <c r="Z360" s="13"/>
      <c r="AA360" s="13"/>
      <c r="AB360" s="13"/>
      <c r="AC360" s="13" t="str">
        <f t="shared" si="142"/>
        <v/>
      </c>
      <c r="AD360" s="13"/>
      <c r="AE360" s="13">
        <v>9.9880204081632673</v>
      </c>
      <c r="AF360" s="13">
        <v>1.6812653061224492</v>
      </c>
      <c r="AG360" s="14">
        <v>0.62</v>
      </c>
      <c r="AH360" s="170">
        <f>AI360/4.59554784619832</f>
        <v>0.11316035883685412</v>
      </c>
      <c r="AI360" s="173">
        <f>AG360*0.838764263431829</f>
        <v>0.52003384332773395</v>
      </c>
      <c r="AJ360" s="14">
        <f t="shared" si="135"/>
        <v>-59.928122448979607</v>
      </c>
      <c r="AK360" s="14">
        <f t="shared" si="136"/>
        <v>-10.087591836734696</v>
      </c>
      <c r="AL360" s="14">
        <f t="shared" si="138"/>
        <v>-3.7199999999999998</v>
      </c>
      <c r="AM360" s="14"/>
      <c r="AN360" s="14"/>
      <c r="AO360" s="13"/>
      <c r="AP360" s="13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</row>
    <row r="361" spans="1:62" ht="19.5" customHeight="1">
      <c r="A361" s="22"/>
      <c r="B361" s="129"/>
      <c r="C361" s="129"/>
      <c r="D361" s="129"/>
      <c r="E361" s="38"/>
      <c r="F361" s="24">
        <v>0</v>
      </c>
      <c r="G361" s="13"/>
      <c r="H361" s="25"/>
      <c r="I361" s="26"/>
      <c r="J361" s="45"/>
      <c r="K361" s="28"/>
      <c r="L361" s="29"/>
      <c r="M361" s="30"/>
      <c r="N361" s="30" t="str">
        <f>IF(K361="","",VLOOKUP(K361,'Inventário+Enviado+pela+Amazon+'!$C$1:$G$536,5,0))</f>
        <v/>
      </c>
      <c r="O361" s="31" t="str">
        <f>IF(M361="","",VLOOKUP(M361,'Estoque FULL '!$A:$D,3,0))</f>
        <v/>
      </c>
      <c r="P361" s="117"/>
      <c r="Q361" s="117"/>
      <c r="R361" s="117"/>
      <c r="S361" s="32">
        <f>IFERROR(IF(M361&lt;&gt;"",VLOOKUP(M361,'Estoque FULL '!$A:$D,4,0),0),0)</f>
        <v>0</v>
      </c>
      <c r="T361" s="33"/>
      <c r="U361" s="34"/>
      <c r="V361" s="35"/>
      <c r="W361" s="13"/>
      <c r="X361" s="13"/>
      <c r="Y361" s="13"/>
      <c r="Z361" s="13"/>
      <c r="AA361" s="13"/>
      <c r="AB361" s="13"/>
      <c r="AC361" s="13" t="str">
        <f t="shared" si="142"/>
        <v/>
      </c>
      <c r="AD361" s="13"/>
      <c r="AE361" s="13"/>
      <c r="AF361" s="13"/>
      <c r="AG361" s="14"/>
      <c r="AH361" s="170"/>
      <c r="AI361" s="170"/>
      <c r="AJ361" s="14">
        <f t="shared" si="135"/>
        <v>0</v>
      </c>
      <c r="AK361" s="14">
        <f t="shared" si="136"/>
        <v>0</v>
      </c>
      <c r="AL361" s="14">
        <f t="shared" si="138"/>
        <v>0</v>
      </c>
      <c r="AM361" s="14"/>
      <c r="AN361" s="14"/>
      <c r="AO361" s="13"/>
      <c r="AP361" s="13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</row>
    <row r="362" spans="1:62" ht="19.5" customHeight="1">
      <c r="A362" s="22" t="s">
        <v>866</v>
      </c>
      <c r="B362" s="129"/>
      <c r="C362" s="129"/>
      <c r="D362" s="129"/>
      <c r="E362" s="38">
        <f t="shared" ref="E362:E368" si="149">F362+I362</f>
        <v>98</v>
      </c>
      <c r="F362" s="24">
        <v>98</v>
      </c>
      <c r="G362" s="13"/>
      <c r="H362" s="25"/>
      <c r="I362" s="26">
        <f t="shared" ref="I362:I368" si="150">G362*H362</f>
        <v>0</v>
      </c>
      <c r="J362" s="45" t="s">
        <v>861</v>
      </c>
      <c r="K362" s="28" t="s">
        <v>867</v>
      </c>
      <c r="L362" s="29"/>
      <c r="M362" s="30" t="s">
        <v>868</v>
      </c>
      <c r="N362" s="30" t="str">
        <f>IF(K362="","",VLOOKUP(K362,'Inventário+Enviado+pela+Amazon+'!$C$1:$G$536,5,0))</f>
        <v>WQ-Z61L-MLGD</v>
      </c>
      <c r="O362" s="31" t="str">
        <f>IF(M362="","",VLOOKUP(M362,'Estoque FULL '!$A:$D,3,0))</f>
        <v>GLPU91589</v>
      </c>
      <c r="P362" s="117"/>
      <c r="Q362" s="117"/>
      <c r="R362" s="117"/>
      <c r="S362" s="32">
        <f>IFERROR(IF(M362&lt;&gt;"",VLOOKUP(M362,'Estoque FULL '!$A:$D,4,0),0),0)</f>
        <v>0</v>
      </c>
      <c r="T362" s="33">
        <f>IFERROR(VLOOKUP(K362,'Inventário+Enviado+pela+Amazon+'!$C$1:$F$510,4,0),0)</f>
        <v>0</v>
      </c>
      <c r="U362" s="34"/>
      <c r="V362" s="42">
        <f t="shared" ref="V362:V432" si="151">I362+F362+S362+T362+U362</f>
        <v>98</v>
      </c>
      <c r="W362" s="13"/>
      <c r="X362" s="13"/>
      <c r="Y362" s="13"/>
      <c r="Z362" s="13"/>
      <c r="AA362" s="13"/>
      <c r="AB362" s="13"/>
      <c r="AC362" s="13" t="str">
        <f t="shared" si="142"/>
        <v/>
      </c>
      <c r="AD362" s="13"/>
      <c r="AE362" s="13">
        <v>10.001673469387754</v>
      </c>
      <c r="AF362" s="13">
        <v>1.6835510204081634</v>
      </c>
      <c r="AG362" s="153">
        <v>0.62</v>
      </c>
      <c r="AH362" s="170">
        <f t="shared" ref="AH362:AH367" si="152">AI362/4.59554784619832</f>
        <v>0.11316035883685412</v>
      </c>
      <c r="AI362" s="173">
        <f t="shared" ref="AI362:AI367" si="153">AG362*0.838764263431829</f>
        <v>0.52003384332773395</v>
      </c>
      <c r="AJ362" s="14">
        <f t="shared" si="135"/>
        <v>980.16399999999987</v>
      </c>
      <c r="AK362" s="14">
        <f t="shared" si="136"/>
        <v>164.988</v>
      </c>
      <c r="AL362" s="14">
        <f t="shared" si="138"/>
        <v>60.76</v>
      </c>
      <c r="AM362" s="153">
        <f t="shared" ref="AM362:AM367" si="154">V362*AH362</f>
        <v>11.089715166011704</v>
      </c>
      <c r="AN362" s="153">
        <f t="shared" ref="AN362:AN367" si="155">V362*AI362</f>
        <v>50.963316646117924</v>
      </c>
      <c r="AO362" s="106" t="s">
        <v>715</v>
      </c>
      <c r="AP362" s="13" t="s">
        <v>792</v>
      </c>
      <c r="AQ362" s="20">
        <v>39269090</v>
      </c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</row>
    <row r="363" spans="1:62" ht="19.5" customHeight="1">
      <c r="A363" s="22" t="s">
        <v>869</v>
      </c>
      <c r="B363" s="129" t="s">
        <v>870</v>
      </c>
      <c r="C363" s="129"/>
      <c r="D363" s="129"/>
      <c r="E363" s="38">
        <f t="shared" si="149"/>
        <v>32</v>
      </c>
      <c r="F363" s="24">
        <v>32</v>
      </c>
      <c r="G363" s="13"/>
      <c r="H363" s="25"/>
      <c r="I363" s="26">
        <f t="shared" si="150"/>
        <v>0</v>
      </c>
      <c r="J363" s="27"/>
      <c r="K363" s="28"/>
      <c r="L363" s="29"/>
      <c r="M363" s="30" t="s">
        <v>2999</v>
      </c>
      <c r="N363" s="30" t="str">
        <f>IF(K363="","",VLOOKUP(K363,'Inventário+Enviado+pela+Amazon+'!$C$1:$G$536,5,0))</f>
        <v/>
      </c>
      <c r="O363" s="31" t="str">
        <f>IF(M363="","",VLOOKUP(M363,'Estoque FULL '!$A:$D,3,0))</f>
        <v>WVZA64398</v>
      </c>
      <c r="P363" s="117"/>
      <c r="Q363" s="117"/>
      <c r="R363" s="117"/>
      <c r="S363" s="32">
        <f>IFERROR(IF(M363&lt;&gt;"",VLOOKUP(M363,'Estoque FULL '!$A:$D,4,0),0),0)</f>
        <v>0</v>
      </c>
      <c r="T363" s="33">
        <f>IFERROR(VLOOKUP(K363,'Inventário+Enviado+pela+Amazon+'!$C$1:$F$510,4,0),0)</f>
        <v>0</v>
      </c>
      <c r="U363" s="34"/>
      <c r="V363" s="35">
        <f t="shared" si="151"/>
        <v>32</v>
      </c>
      <c r="W363" s="13">
        <f t="shared" ref="W363:W368" si="156">V363*X363</f>
        <v>298.88</v>
      </c>
      <c r="X363" s="13">
        <v>9.34</v>
      </c>
      <c r="Y363" s="13">
        <v>1.6817</v>
      </c>
      <c r="Z363" s="13">
        <f t="shared" ref="Z363:Z368" si="157">Y363*V363</f>
        <v>53.814399999999999</v>
      </c>
      <c r="AA363" s="13"/>
      <c r="AB363" s="13"/>
      <c r="AC363" s="13" t="str">
        <f t="shared" si="142"/>
        <v/>
      </c>
      <c r="AD363" s="13"/>
      <c r="AE363" s="13">
        <v>6.5084400000000002</v>
      </c>
      <c r="AF363" s="13">
        <v>1.1715199999999999</v>
      </c>
      <c r="AG363" s="14">
        <v>0.41499999999999998</v>
      </c>
      <c r="AH363" s="170">
        <f t="shared" si="152"/>
        <v>7.5744433737571698E-2</v>
      </c>
      <c r="AI363" s="173">
        <f t="shared" si="153"/>
        <v>0.34808716932420902</v>
      </c>
      <c r="AJ363" s="14">
        <v>709.41996000000006</v>
      </c>
      <c r="AK363" s="14">
        <v>127.69567999999998</v>
      </c>
      <c r="AL363" s="14">
        <f t="shared" si="138"/>
        <v>13.28</v>
      </c>
      <c r="AM363" s="153">
        <f t="shared" si="154"/>
        <v>2.4238218796022943</v>
      </c>
      <c r="AN363" s="153">
        <f t="shared" si="155"/>
        <v>11.138789418374689</v>
      </c>
      <c r="AO363" s="13" t="s">
        <v>801</v>
      </c>
      <c r="AP363" s="13" t="s">
        <v>802</v>
      </c>
      <c r="AQ363" s="20">
        <v>39269090</v>
      </c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</row>
    <row r="364" spans="1:62" ht="19.5" customHeight="1">
      <c r="A364" s="44" t="s">
        <v>871</v>
      </c>
      <c r="B364" s="44"/>
      <c r="C364" s="44"/>
      <c r="D364" s="44"/>
      <c r="E364" s="38">
        <f t="shared" si="149"/>
        <v>34</v>
      </c>
      <c r="F364" s="24">
        <v>34</v>
      </c>
      <c r="G364" s="13"/>
      <c r="H364" s="25"/>
      <c r="I364" s="26">
        <f t="shared" si="150"/>
        <v>0</v>
      </c>
      <c r="J364" s="27"/>
      <c r="K364" s="28"/>
      <c r="L364" s="29"/>
      <c r="M364" s="30" t="s">
        <v>3065</v>
      </c>
      <c r="N364" s="30" t="str">
        <f>IF(K364="","",VLOOKUP(K364,'Inventário+Enviado+pela+Amazon+'!$C$1:$G$536,5,0))</f>
        <v/>
      </c>
      <c r="O364" s="31"/>
      <c r="P364" s="117"/>
      <c r="Q364" s="117"/>
      <c r="R364" s="117"/>
      <c r="S364" s="32">
        <f>IFERROR(IF(M364&lt;&gt;"",VLOOKUP(M364,'Estoque FULL '!$A:$D,4,0),0),0)</f>
        <v>0</v>
      </c>
      <c r="T364" s="33">
        <f>IFERROR(VLOOKUP(K364,'Inventário+Enviado+pela+Amazon+'!$C$1:$F$510,4,0),0)</f>
        <v>0</v>
      </c>
      <c r="U364" s="34"/>
      <c r="V364" s="35">
        <f t="shared" si="151"/>
        <v>34</v>
      </c>
      <c r="W364" s="13">
        <f t="shared" si="156"/>
        <v>317.56</v>
      </c>
      <c r="X364" s="13">
        <v>9.34</v>
      </c>
      <c r="Y364" s="13">
        <v>1.6817</v>
      </c>
      <c r="Z364" s="13">
        <f t="shared" si="157"/>
        <v>57.177799999999998</v>
      </c>
      <c r="AA364" s="13"/>
      <c r="AB364" s="13"/>
      <c r="AC364" s="13" t="str">
        <f t="shared" si="142"/>
        <v/>
      </c>
      <c r="AD364" s="13"/>
      <c r="AE364" s="13">
        <v>6.5084400000000002</v>
      </c>
      <c r="AF364" s="13">
        <v>1.1715199999999999</v>
      </c>
      <c r="AG364" s="14">
        <v>0.41499999999999998</v>
      </c>
      <c r="AH364" s="170">
        <f t="shared" si="152"/>
        <v>7.5744433737571698E-2</v>
      </c>
      <c r="AI364" s="173">
        <f t="shared" si="153"/>
        <v>0.34808716932420902</v>
      </c>
      <c r="AJ364" s="14">
        <v>709.41996000000006</v>
      </c>
      <c r="AK364" s="14">
        <v>127.69567999999998</v>
      </c>
      <c r="AL364" s="14">
        <f t="shared" si="138"/>
        <v>14.11</v>
      </c>
      <c r="AM364" s="153">
        <f t="shared" si="154"/>
        <v>2.5753107470774377</v>
      </c>
      <c r="AN364" s="153">
        <f t="shared" si="155"/>
        <v>11.834963757023107</v>
      </c>
      <c r="AO364" s="13" t="s">
        <v>801</v>
      </c>
      <c r="AP364" s="13" t="s">
        <v>802</v>
      </c>
      <c r="AQ364" s="20">
        <v>39269090</v>
      </c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</row>
    <row r="365" spans="1:62" ht="19.5" customHeight="1">
      <c r="A365" s="44" t="s">
        <v>872</v>
      </c>
      <c r="B365" s="44"/>
      <c r="C365" s="44"/>
      <c r="D365" s="44"/>
      <c r="E365" s="38">
        <f t="shared" si="149"/>
        <v>58</v>
      </c>
      <c r="F365" s="24">
        <v>58</v>
      </c>
      <c r="G365" s="13"/>
      <c r="H365" s="25"/>
      <c r="I365" s="26">
        <f t="shared" si="150"/>
        <v>0</v>
      </c>
      <c r="J365" s="46" t="s">
        <v>861</v>
      </c>
      <c r="K365" s="28" t="s">
        <v>873</v>
      </c>
      <c r="L365" s="29"/>
      <c r="M365" s="30" t="s">
        <v>3025</v>
      </c>
      <c r="N365" s="30" t="str">
        <f>IF(K365="","",VLOOKUP(K365,'Inventário+Enviado+pela+Amazon+'!$C$1:$G$536,5,0))</f>
        <v>VQ-C46Z-6Z2K</v>
      </c>
      <c r="O365" s="31"/>
      <c r="P365" s="117"/>
      <c r="Q365" s="117"/>
      <c r="R365" s="117"/>
      <c r="S365" s="32">
        <f>IFERROR(IF(M365&lt;&gt;"",VLOOKUP(M365,'Estoque FULL '!$A:$D,4,0),0),0)</f>
        <v>0</v>
      </c>
      <c r="T365" s="33">
        <f>IFERROR(VLOOKUP(K365,'Inventário+Enviado+pela+Amazon+'!$C$1:$F$510,4,0),0)</f>
        <v>18</v>
      </c>
      <c r="U365" s="34"/>
      <c r="V365" s="35">
        <f t="shared" si="151"/>
        <v>76</v>
      </c>
      <c r="W365" s="13">
        <f t="shared" si="156"/>
        <v>709.84</v>
      </c>
      <c r="X365" s="13">
        <v>9.34</v>
      </c>
      <c r="Y365" s="13">
        <v>1.6817</v>
      </c>
      <c r="Z365" s="13">
        <f t="shared" si="157"/>
        <v>127.8092</v>
      </c>
      <c r="AA365" s="13"/>
      <c r="AB365" s="13"/>
      <c r="AC365" s="13" t="str">
        <f t="shared" si="142"/>
        <v/>
      </c>
      <c r="AD365" s="13"/>
      <c r="AE365" s="13">
        <v>10.001673469387754</v>
      </c>
      <c r="AF365" s="13">
        <v>1.6835510204081634</v>
      </c>
      <c r="AG365" s="153">
        <v>0.62</v>
      </c>
      <c r="AH365" s="170">
        <f t="shared" si="152"/>
        <v>0.11316035883685412</v>
      </c>
      <c r="AI365" s="173">
        <f t="shared" si="153"/>
        <v>0.52003384332773395</v>
      </c>
      <c r="AJ365" s="14">
        <f t="shared" ref="AJ365:AJ432" si="158">IFERROR(V365*AE365,0)</f>
        <v>760.12718367346929</v>
      </c>
      <c r="AK365" s="14">
        <f t="shared" ref="AK365:AK432" si="159">IFERROR(V365*AF365,0)</f>
        <v>127.94987755102042</v>
      </c>
      <c r="AL365" s="14">
        <f t="shared" ref="AL365:AL428" si="160">IFERROR(V365*AG365,0)</f>
        <v>47.12</v>
      </c>
      <c r="AM365" s="153">
        <f t="shared" si="154"/>
        <v>8.6001872716009125</v>
      </c>
      <c r="AN365" s="153">
        <f t="shared" si="155"/>
        <v>39.52257209290778</v>
      </c>
      <c r="AO365" s="106" t="s">
        <v>715</v>
      </c>
      <c r="AP365" s="13" t="s">
        <v>792</v>
      </c>
      <c r="AQ365" s="20">
        <v>39269090</v>
      </c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</row>
    <row r="366" spans="1:62" ht="19.5" customHeight="1">
      <c r="A366" s="44" t="s">
        <v>874</v>
      </c>
      <c r="B366" s="44"/>
      <c r="C366" s="44"/>
      <c r="D366" s="44"/>
      <c r="E366" s="38">
        <f t="shared" si="149"/>
        <v>24</v>
      </c>
      <c r="F366" s="24">
        <v>24</v>
      </c>
      <c r="G366" s="13"/>
      <c r="H366" s="25"/>
      <c r="I366" s="26">
        <f t="shared" si="150"/>
        <v>0</v>
      </c>
      <c r="J366" s="27"/>
      <c r="K366" s="28" t="s">
        <v>875</v>
      </c>
      <c r="L366" s="29"/>
      <c r="M366" s="30" t="s">
        <v>3158</v>
      </c>
      <c r="N366" s="30" t="str">
        <f>IF(K366="","",VLOOKUP(K366,'Inventário+Enviado+pela+Amazon+'!$C$1:$G$536,5,0))</f>
        <v>13-48LV-5TBS</v>
      </c>
      <c r="O366" s="31" t="e">
        <f>IF(M366="","",VLOOKUP(M366,'Estoque FULL '!$A:$D,3,0))</f>
        <v>#N/A</v>
      </c>
      <c r="P366" s="117"/>
      <c r="Q366" s="117"/>
      <c r="R366" s="117"/>
      <c r="S366" s="32">
        <f>IFERROR(IF(M366&lt;&gt;"",VLOOKUP(M366,'Estoque FULL '!$A:$D,4,0),0),0)</f>
        <v>0</v>
      </c>
      <c r="T366" s="33">
        <f>IFERROR(VLOOKUP(K366,'Inventário+Enviado+pela+Amazon+'!$C$1:$F$510,4,0),0)</f>
        <v>2</v>
      </c>
      <c r="U366" s="34"/>
      <c r="V366" s="35">
        <f t="shared" si="151"/>
        <v>26</v>
      </c>
      <c r="W366" s="13">
        <f t="shared" si="156"/>
        <v>242.84</v>
      </c>
      <c r="X366" s="13">
        <v>9.34</v>
      </c>
      <c r="Y366" s="13">
        <v>1.6817</v>
      </c>
      <c r="Z366" s="13">
        <f t="shared" si="157"/>
        <v>43.724199999999996</v>
      </c>
      <c r="AA366" s="13"/>
      <c r="AB366" s="13"/>
      <c r="AC366" s="13" t="str">
        <f t="shared" si="142"/>
        <v/>
      </c>
      <c r="AD366" s="13"/>
      <c r="AE366" s="13">
        <v>10.001673469387754</v>
      </c>
      <c r="AF366" s="13">
        <v>1.6835510204081634</v>
      </c>
      <c r="AG366" s="153">
        <v>0.62</v>
      </c>
      <c r="AH366" s="170">
        <f t="shared" si="152"/>
        <v>0.11316035883685412</v>
      </c>
      <c r="AI366" s="173">
        <f t="shared" si="153"/>
        <v>0.52003384332773395</v>
      </c>
      <c r="AJ366" s="14">
        <f t="shared" si="158"/>
        <v>260.0435102040816</v>
      </c>
      <c r="AK366" s="14">
        <f t="shared" si="159"/>
        <v>43.772326530612247</v>
      </c>
      <c r="AL366" s="14">
        <f t="shared" si="160"/>
        <v>16.12</v>
      </c>
      <c r="AM366" s="153">
        <f t="shared" si="154"/>
        <v>2.9421693297582072</v>
      </c>
      <c r="AN366" s="153">
        <f t="shared" si="155"/>
        <v>13.520879926521083</v>
      </c>
      <c r="AO366" s="106" t="s">
        <v>715</v>
      </c>
      <c r="AP366" s="13" t="s">
        <v>792</v>
      </c>
      <c r="AQ366" s="20">
        <v>39269090</v>
      </c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</row>
    <row r="367" spans="1:62" ht="19.5" customHeight="1">
      <c r="A367" s="44" t="s">
        <v>876</v>
      </c>
      <c r="B367" s="44"/>
      <c r="C367" s="44"/>
      <c r="D367" s="44"/>
      <c r="E367" s="38">
        <f t="shared" si="149"/>
        <v>35</v>
      </c>
      <c r="F367" s="24">
        <v>35</v>
      </c>
      <c r="G367" s="13"/>
      <c r="H367" s="25"/>
      <c r="I367" s="26">
        <f t="shared" si="150"/>
        <v>0</v>
      </c>
      <c r="J367" s="46" t="s">
        <v>861</v>
      </c>
      <c r="K367" s="28" t="s">
        <v>877</v>
      </c>
      <c r="L367" s="29"/>
      <c r="M367" s="30" t="s">
        <v>878</v>
      </c>
      <c r="N367" s="30" t="str">
        <f>IF(K367="","",VLOOKUP(K367,'Inventário+Enviado+pela+Amazon+'!$C$1:$G$536,5,0))</f>
        <v>IB-EJLN-M5KP</v>
      </c>
      <c r="O367" s="31" t="str">
        <f>IF(M367="","",VLOOKUP(M367,'Estoque FULL '!$A:$D,3,0))</f>
        <v>CYJB11089</v>
      </c>
      <c r="P367" s="117"/>
      <c r="Q367" s="117"/>
      <c r="R367" s="117"/>
      <c r="S367" s="32">
        <f>IFERROR(IF(M367&lt;&gt;"",VLOOKUP(M367,'Estoque FULL '!$A:$D,4,0),0),0)</f>
        <v>10</v>
      </c>
      <c r="T367" s="33">
        <f>IFERROR(VLOOKUP(K367,'Inventário+Enviado+pela+Amazon+'!$C$1:$F$510,4,0),0)</f>
        <v>16</v>
      </c>
      <c r="U367" s="34"/>
      <c r="V367" s="42">
        <f t="shared" si="151"/>
        <v>61</v>
      </c>
      <c r="W367" s="13">
        <f t="shared" si="156"/>
        <v>569.74</v>
      </c>
      <c r="X367" s="13">
        <v>9.34</v>
      </c>
      <c r="Y367" s="13">
        <v>1.6817</v>
      </c>
      <c r="Z367" s="13">
        <f t="shared" si="157"/>
        <v>102.58369999999999</v>
      </c>
      <c r="AA367" s="13"/>
      <c r="AB367" s="13"/>
      <c r="AC367" s="13" t="str">
        <f t="shared" si="142"/>
        <v/>
      </c>
      <c r="AD367" s="13"/>
      <c r="AE367" s="13">
        <v>10.001673469387754</v>
      </c>
      <c r="AF367" s="13">
        <v>1.6835510204081634</v>
      </c>
      <c r="AG367" s="153">
        <v>0.62</v>
      </c>
      <c r="AH367" s="170">
        <f t="shared" si="152"/>
        <v>0.11316035883685412</v>
      </c>
      <c r="AI367" s="173">
        <f t="shared" si="153"/>
        <v>0.52003384332773395</v>
      </c>
      <c r="AJ367" s="14">
        <f t="shared" si="158"/>
        <v>610.10208163265293</v>
      </c>
      <c r="AK367" s="14">
        <f t="shared" si="159"/>
        <v>102.69661224489796</v>
      </c>
      <c r="AL367" s="14">
        <f t="shared" si="160"/>
        <v>37.82</v>
      </c>
      <c r="AM367" s="153">
        <f t="shared" si="154"/>
        <v>6.902781889048101</v>
      </c>
      <c r="AN367" s="153">
        <f t="shared" si="155"/>
        <v>31.722064442991769</v>
      </c>
      <c r="AO367" s="106" t="s">
        <v>715</v>
      </c>
      <c r="AP367" s="13" t="s">
        <v>792</v>
      </c>
      <c r="AQ367" s="20">
        <v>39269090</v>
      </c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</row>
    <row r="368" spans="1:62" ht="19.5" customHeight="1">
      <c r="A368" s="44" t="s">
        <v>879</v>
      </c>
      <c r="B368" s="44"/>
      <c r="C368" s="44"/>
      <c r="D368" s="44"/>
      <c r="E368" s="38">
        <f t="shared" si="149"/>
        <v>50</v>
      </c>
      <c r="F368" s="24">
        <v>50</v>
      </c>
      <c r="G368" s="13"/>
      <c r="H368" s="25"/>
      <c r="I368" s="26">
        <f t="shared" si="150"/>
        <v>0</v>
      </c>
      <c r="J368" s="27"/>
      <c r="K368" s="28"/>
      <c r="L368" s="29"/>
      <c r="M368" s="30" t="s">
        <v>880</v>
      </c>
      <c r="N368" s="30" t="str">
        <f>IF(K368="","",VLOOKUP(K368,'Inventário+Enviado+pela+Amazon+'!$C$1:$G$536,5,0))</f>
        <v/>
      </c>
      <c r="O368" s="31" t="str">
        <f>IF(M368="","",VLOOKUP(M368,'Estoque FULL '!$A:$D,3,0))</f>
        <v>NMHL34020</v>
      </c>
      <c r="P368" s="117"/>
      <c r="Q368" s="117"/>
      <c r="R368" s="117"/>
      <c r="S368" s="32">
        <f>IFERROR(IF(M368&lt;&gt;"",VLOOKUP(M368,'Estoque FULL '!$A:$D,4,0),0),0)</f>
        <v>0</v>
      </c>
      <c r="T368" s="33">
        <f>IFERROR(VLOOKUP(K368,'Inventário+Enviado+pela+Amazon+'!$C$1:$F$510,4,0),0)</f>
        <v>0</v>
      </c>
      <c r="U368" s="34"/>
      <c r="V368" s="42">
        <f t="shared" si="151"/>
        <v>50</v>
      </c>
      <c r="W368" s="13">
        <f t="shared" si="156"/>
        <v>0</v>
      </c>
      <c r="X368" s="13"/>
      <c r="Y368" s="13"/>
      <c r="Z368" s="13">
        <f t="shared" si="157"/>
        <v>0</v>
      </c>
      <c r="AA368" s="13"/>
      <c r="AB368" s="13"/>
      <c r="AC368" s="13" t="str">
        <f t="shared" si="142"/>
        <v/>
      </c>
      <c r="AD368" s="13"/>
      <c r="AE368" s="13"/>
      <c r="AF368" s="13"/>
      <c r="AG368" s="14"/>
      <c r="AH368" s="170"/>
      <c r="AI368" s="170"/>
      <c r="AJ368" s="14">
        <f t="shared" si="158"/>
        <v>0</v>
      </c>
      <c r="AK368" s="14">
        <f t="shared" si="159"/>
        <v>0</v>
      </c>
      <c r="AL368" s="14">
        <f t="shared" si="160"/>
        <v>0</v>
      </c>
      <c r="AM368" s="14"/>
      <c r="AN368" s="14"/>
      <c r="AO368" s="13"/>
      <c r="AP368" s="13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</row>
    <row r="369" spans="1:62" ht="19.5" customHeight="1">
      <c r="A369" s="44" t="s">
        <v>881</v>
      </c>
      <c r="B369" s="44"/>
      <c r="C369" s="44"/>
      <c r="D369" s="44"/>
      <c r="E369" s="38"/>
      <c r="F369" s="24">
        <v>9</v>
      </c>
      <c r="G369" s="13"/>
      <c r="H369" s="25"/>
      <c r="I369" s="26"/>
      <c r="J369" s="27"/>
      <c r="K369" s="28"/>
      <c r="L369" s="29"/>
      <c r="M369" s="30" t="s">
        <v>882</v>
      </c>
      <c r="N369" s="30" t="str">
        <f>IF(K369="","",VLOOKUP(K369,'Inventário+Enviado+pela+Amazon+'!$C$1:$G$536,5,0))</f>
        <v/>
      </c>
      <c r="O369" s="31" t="str">
        <f>IF(M369="","",VLOOKUP(M369,'Estoque FULL '!$A:$D,3,0))</f>
        <v>UDBH11487</v>
      </c>
      <c r="P369" s="117"/>
      <c r="Q369" s="117"/>
      <c r="R369" s="117"/>
      <c r="S369" s="32">
        <f>IFERROR(IF(M369&lt;&gt;"",VLOOKUP(M369,'Estoque FULL '!$A:$D,4,0),0),0)</f>
        <v>0</v>
      </c>
      <c r="T369" s="33">
        <f>IFERROR(VLOOKUP(K369,'Inventário+Enviado+pela+Amazon+'!$C$1:$F$510,4,0),0)</f>
        <v>0</v>
      </c>
      <c r="U369" s="34"/>
      <c r="V369" s="42">
        <f t="shared" si="151"/>
        <v>9</v>
      </c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4"/>
      <c r="AH369" s="170"/>
      <c r="AI369" s="170"/>
      <c r="AJ369" s="14">
        <f t="shared" si="158"/>
        <v>0</v>
      </c>
      <c r="AK369" s="14">
        <f t="shared" si="159"/>
        <v>0</v>
      </c>
      <c r="AL369" s="14">
        <f t="shared" si="160"/>
        <v>0</v>
      </c>
      <c r="AM369" s="14"/>
      <c r="AN369" s="14"/>
      <c r="AO369" s="13"/>
      <c r="AP369" s="13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</row>
    <row r="370" spans="1:62" ht="19.5" customHeight="1">
      <c r="A370" s="22" t="s">
        <v>883</v>
      </c>
      <c r="B370" s="22" t="s">
        <v>884</v>
      </c>
      <c r="C370" s="22"/>
      <c r="D370" s="22"/>
      <c r="E370" s="38">
        <f t="shared" ref="E370:E376" si="161">F370+I370</f>
        <v>29</v>
      </c>
      <c r="F370" s="24">
        <v>29</v>
      </c>
      <c r="G370" s="13"/>
      <c r="H370" s="25"/>
      <c r="I370" s="26">
        <f t="shared" ref="I370:I376" si="162">G370*H370</f>
        <v>0</v>
      </c>
      <c r="J370" s="45" t="s">
        <v>885</v>
      </c>
      <c r="K370" s="28"/>
      <c r="L370" s="29"/>
      <c r="M370" s="30" t="s">
        <v>886</v>
      </c>
      <c r="N370" s="30" t="str">
        <f>IF(K370="","",VLOOKUP(K370,'Inventário+Enviado+pela+Amazon+'!$C$1:$G$536,5,0))</f>
        <v/>
      </c>
      <c r="O370" s="31" t="str">
        <f>IF(M370="","",VLOOKUP(M370,'Estoque FULL '!$A:$D,3,0))</f>
        <v>GBDR12215</v>
      </c>
      <c r="P370" s="117"/>
      <c r="Q370" s="117"/>
      <c r="R370" s="117"/>
      <c r="S370" s="32">
        <f>IFERROR(IF(M370&lt;&gt;"",VLOOKUP(M370,'Estoque FULL '!$A:$D,4,0),0),0)</f>
        <v>0</v>
      </c>
      <c r="T370" s="33">
        <f>IFERROR(VLOOKUP(K370,'Inventário+Enviado+pela+Amazon+'!$C$1:$F$510,4,0),0)</f>
        <v>0</v>
      </c>
      <c r="U370" s="34"/>
      <c r="V370" s="42">
        <f t="shared" si="151"/>
        <v>29</v>
      </c>
      <c r="W370" s="13">
        <f>V370*X370</f>
        <v>270.86</v>
      </c>
      <c r="X370" s="13">
        <v>9.34</v>
      </c>
      <c r="Y370" s="13">
        <v>1.6817</v>
      </c>
      <c r="Z370" s="13">
        <f>Y370*V370</f>
        <v>48.769300000000001</v>
      </c>
      <c r="AA370" s="13"/>
      <c r="AB370" s="13"/>
      <c r="AC370" s="13" t="str">
        <f t="shared" ref="AC370:AC376" si="163">IF(S370="#N/D","ERRO","")</f>
        <v/>
      </c>
      <c r="AD370" s="13"/>
      <c r="AE370" s="13">
        <v>8.6280148148148132</v>
      </c>
      <c r="AF370" s="13">
        <v>1.553037037037037</v>
      </c>
      <c r="AG370" s="14">
        <v>0.19309999999999999</v>
      </c>
      <c r="AH370" s="170">
        <f t="shared" ref="AH370:AH376" si="164">AI370/4.59554784619832</f>
        <v>3.5243976276446015E-2</v>
      </c>
      <c r="AI370" s="173">
        <f t="shared" ref="AI370:AI376" si="165">AG370*0.838764263431829</f>
        <v>0.16196537926868618</v>
      </c>
      <c r="AJ370" s="14">
        <f t="shared" si="158"/>
        <v>250.21242962962958</v>
      </c>
      <c r="AK370" s="14">
        <f t="shared" si="159"/>
        <v>45.038074074074075</v>
      </c>
      <c r="AL370" s="14">
        <f t="shared" si="160"/>
        <v>5.5998999999999999</v>
      </c>
      <c r="AM370" s="153">
        <f t="shared" ref="AM370:AM376" si="166">V370*AH370</f>
        <v>1.0220753120169344</v>
      </c>
      <c r="AN370" s="153">
        <f t="shared" ref="AN370:AN376" si="167">V370*AI370</f>
        <v>4.6969959987918992</v>
      </c>
      <c r="AO370" s="13" t="s">
        <v>801</v>
      </c>
      <c r="AP370" s="13" t="s">
        <v>802</v>
      </c>
      <c r="AQ370" s="20">
        <v>39269090</v>
      </c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</row>
    <row r="371" spans="1:62" ht="19.5" customHeight="1">
      <c r="A371" s="44" t="s">
        <v>887</v>
      </c>
      <c r="B371" s="44"/>
      <c r="C371" s="44"/>
      <c r="D371" s="44"/>
      <c r="E371" s="38">
        <f t="shared" si="161"/>
        <v>9</v>
      </c>
      <c r="F371" s="24">
        <v>9</v>
      </c>
      <c r="G371" s="13"/>
      <c r="H371" s="25"/>
      <c r="I371" s="26">
        <f t="shared" si="162"/>
        <v>0</v>
      </c>
      <c r="J371" s="73"/>
      <c r="K371" s="28" t="s">
        <v>888</v>
      </c>
      <c r="L371" s="40">
        <v>7898722574038</v>
      </c>
      <c r="M371" s="41" t="s">
        <v>889</v>
      </c>
      <c r="N371" s="30" t="str">
        <f>IF(K371="","",VLOOKUP(K371,'Inventário+Enviado+pela+Amazon+'!$C$1:$G$536,5,0))</f>
        <v>TU-HZDK-J9A5</v>
      </c>
      <c r="O371" s="31" t="str">
        <f>IF(M371="","",VLOOKUP(M371,'Estoque FULL '!$A:$D,3,0))</f>
        <v>KQOY65867</v>
      </c>
      <c r="P371" s="40"/>
      <c r="Q371" s="40"/>
      <c r="R371" s="40"/>
      <c r="S371" s="32">
        <f>IFERROR(IF(M371&lt;&gt;"",VLOOKUP(M371,'Estoque FULL '!$A:$D,4,0),0),0)</f>
        <v>0</v>
      </c>
      <c r="T371" s="33">
        <f>IFERROR(VLOOKUP(K371,'Inventário+Enviado+pela+Amazon+'!$C$1:$F$510,4,0),0)</f>
        <v>0</v>
      </c>
      <c r="U371" s="34"/>
      <c r="V371" s="42">
        <f t="shared" si="151"/>
        <v>9</v>
      </c>
      <c r="W371" s="13"/>
      <c r="X371" s="13"/>
      <c r="Y371" s="13"/>
      <c r="Z371" s="13"/>
      <c r="AA371" s="13"/>
      <c r="AB371" s="13"/>
      <c r="AC371" s="13" t="str">
        <f t="shared" si="163"/>
        <v/>
      </c>
      <c r="AD371" s="13"/>
      <c r="AE371" s="13">
        <v>6.5084400000000002</v>
      </c>
      <c r="AF371" s="13">
        <v>1.1715199999999999</v>
      </c>
      <c r="AG371" s="14">
        <v>0.41499999999999998</v>
      </c>
      <c r="AH371" s="170">
        <f t="shared" si="164"/>
        <v>7.5744433737571698E-2</v>
      </c>
      <c r="AI371" s="173">
        <f t="shared" si="165"/>
        <v>0.34808716932420902</v>
      </c>
      <c r="AJ371" s="14">
        <f t="shared" si="158"/>
        <v>58.575960000000002</v>
      </c>
      <c r="AK371" s="14">
        <f t="shared" si="159"/>
        <v>10.543679999999998</v>
      </c>
      <c r="AL371" s="14">
        <f t="shared" si="160"/>
        <v>3.7349999999999999</v>
      </c>
      <c r="AM371" s="153">
        <f t="shared" si="166"/>
        <v>0.68169990363814525</v>
      </c>
      <c r="AN371" s="153">
        <f t="shared" si="167"/>
        <v>3.1327845239178811</v>
      </c>
      <c r="AO371" s="13" t="s">
        <v>801</v>
      </c>
      <c r="AP371" s="13" t="s">
        <v>802</v>
      </c>
      <c r="AQ371" s="20">
        <v>39269090</v>
      </c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</row>
    <row r="372" spans="1:62" ht="19.5" customHeight="1">
      <c r="A372" s="44" t="s">
        <v>890</v>
      </c>
      <c r="B372" s="44"/>
      <c r="C372" s="44"/>
      <c r="D372" s="44"/>
      <c r="E372" s="38">
        <f t="shared" si="161"/>
        <v>98</v>
      </c>
      <c r="F372" s="24">
        <v>98</v>
      </c>
      <c r="G372" s="13"/>
      <c r="H372" s="25"/>
      <c r="I372" s="26">
        <f t="shared" si="162"/>
        <v>0</v>
      </c>
      <c r="J372" s="45" t="s">
        <v>885</v>
      </c>
      <c r="K372" s="28" t="s">
        <v>891</v>
      </c>
      <c r="L372" s="29"/>
      <c r="M372" s="30" t="s">
        <v>892</v>
      </c>
      <c r="N372" s="30" t="str">
        <f>IF(K372="","",VLOOKUP(K372,'Inventário+Enviado+pela+Amazon+'!$C$1:$G$536,5,0))</f>
        <v>GR-MAWR-RHF8</v>
      </c>
      <c r="O372" s="31" t="str">
        <f>IF(M372="","",VLOOKUP(M372,'Estoque FULL '!$A:$D,3,0))</f>
        <v>VLMH59977</v>
      </c>
      <c r="P372" s="117"/>
      <c r="Q372" s="117"/>
      <c r="R372" s="117"/>
      <c r="S372" s="32">
        <f>IFERROR(IF(M372&lt;&gt;"",VLOOKUP(M372,'Estoque FULL '!$A:$D,4,0),0),0)</f>
        <v>0</v>
      </c>
      <c r="T372" s="33">
        <f>IFERROR(VLOOKUP(K372,'Inventário+Enviado+pela+Amazon+'!$C$1:$F$510,4,0),0)</f>
        <v>0</v>
      </c>
      <c r="U372" s="34"/>
      <c r="V372" s="42">
        <f t="shared" si="151"/>
        <v>98</v>
      </c>
      <c r="W372" s="13"/>
      <c r="X372" s="13"/>
      <c r="Y372" s="13"/>
      <c r="Z372" s="13"/>
      <c r="AA372" s="13"/>
      <c r="AB372" s="13"/>
      <c r="AC372" s="13" t="str">
        <f t="shared" si="163"/>
        <v/>
      </c>
      <c r="AD372" s="13"/>
      <c r="AE372" s="13">
        <v>6.5084400000000002</v>
      </c>
      <c r="AF372" s="13">
        <v>1.1715199999999999</v>
      </c>
      <c r="AG372" s="14">
        <v>0.41499999999999998</v>
      </c>
      <c r="AH372" s="170">
        <f t="shared" si="164"/>
        <v>7.5744433737571698E-2</v>
      </c>
      <c r="AI372" s="173">
        <f t="shared" si="165"/>
        <v>0.34808716932420902</v>
      </c>
      <c r="AJ372" s="14">
        <f t="shared" si="158"/>
        <v>637.82712000000004</v>
      </c>
      <c r="AK372" s="14">
        <f t="shared" si="159"/>
        <v>114.80895999999998</v>
      </c>
      <c r="AL372" s="14">
        <f t="shared" si="160"/>
        <v>40.669999999999995</v>
      </c>
      <c r="AM372" s="153">
        <f t="shared" si="166"/>
        <v>7.4229545062820268</v>
      </c>
      <c r="AN372" s="153">
        <f t="shared" si="167"/>
        <v>34.112542593772481</v>
      </c>
      <c r="AO372" s="13" t="s">
        <v>801</v>
      </c>
      <c r="AP372" s="13" t="s">
        <v>802</v>
      </c>
      <c r="AQ372" s="20">
        <v>39269090</v>
      </c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</row>
    <row r="373" spans="1:62" ht="19.5" customHeight="1">
      <c r="A373" s="44" t="s">
        <v>893</v>
      </c>
      <c r="B373" s="44"/>
      <c r="C373" s="44"/>
      <c r="D373" s="44"/>
      <c r="E373" s="38">
        <f t="shared" si="161"/>
        <v>16</v>
      </c>
      <c r="F373" s="24">
        <v>16</v>
      </c>
      <c r="G373" s="13"/>
      <c r="H373" s="25"/>
      <c r="I373" s="26">
        <f t="shared" si="162"/>
        <v>0</v>
      </c>
      <c r="J373" s="45" t="s">
        <v>885</v>
      </c>
      <c r="K373" s="28"/>
      <c r="L373" s="29"/>
      <c r="M373" s="30" t="s">
        <v>894</v>
      </c>
      <c r="N373" s="30" t="str">
        <f>IF(K373="","",VLOOKUP(K373,'Inventário+Enviado+pela+Amazon+'!$C$1:$G$536,5,0))</f>
        <v/>
      </c>
      <c r="O373" s="31" t="str">
        <f>IF(M373="","",VLOOKUP(M373,'Estoque FULL '!$A:$D,3,0))</f>
        <v>YEQR11418</v>
      </c>
      <c r="P373" s="117"/>
      <c r="Q373" s="117"/>
      <c r="R373" s="117"/>
      <c r="S373" s="32">
        <f>IFERROR(IF(M373&lt;&gt;"",VLOOKUP(M373,'Estoque FULL '!$A:$D,4,0),0),0)</f>
        <v>9</v>
      </c>
      <c r="T373" s="33">
        <f>IFERROR(VLOOKUP(K373,'Inventário+Enviado+pela+Amazon+'!$C$1:$F$510,4,0),0)</f>
        <v>0</v>
      </c>
      <c r="U373" s="34"/>
      <c r="V373" s="42">
        <f t="shared" si="151"/>
        <v>25</v>
      </c>
      <c r="W373" s="13">
        <f t="shared" ref="W373:W376" si="168">V373*X373</f>
        <v>233.5</v>
      </c>
      <c r="X373" s="13">
        <v>9.34</v>
      </c>
      <c r="Y373" s="13">
        <v>1.6817</v>
      </c>
      <c r="Z373" s="13">
        <f t="shared" ref="Z373:Z376" si="169">Y373*V373</f>
        <v>42.042499999999997</v>
      </c>
      <c r="AA373" s="13"/>
      <c r="AB373" s="13"/>
      <c r="AC373" s="13" t="str">
        <f t="shared" si="163"/>
        <v/>
      </c>
      <c r="AD373" s="13"/>
      <c r="AE373" s="13">
        <v>8.6280148148148132</v>
      </c>
      <c r="AF373" s="13">
        <v>1.553037037037037</v>
      </c>
      <c r="AG373" s="14">
        <v>0.19309999999999999</v>
      </c>
      <c r="AH373" s="170">
        <f t="shared" si="164"/>
        <v>3.5243976276446015E-2</v>
      </c>
      <c r="AI373" s="173">
        <f t="shared" si="165"/>
        <v>0.16196537926868618</v>
      </c>
      <c r="AJ373" s="14">
        <f t="shared" si="158"/>
        <v>215.70037037037034</v>
      </c>
      <c r="AK373" s="14">
        <f t="shared" si="159"/>
        <v>38.825925925925922</v>
      </c>
      <c r="AL373" s="14">
        <f t="shared" si="160"/>
        <v>4.8274999999999997</v>
      </c>
      <c r="AM373" s="153">
        <f t="shared" si="166"/>
        <v>0.88109940691115041</v>
      </c>
      <c r="AN373" s="153">
        <f t="shared" si="167"/>
        <v>4.0491344817171546</v>
      </c>
      <c r="AO373" s="13" t="s">
        <v>801</v>
      </c>
      <c r="AP373" s="13" t="s">
        <v>802</v>
      </c>
      <c r="AQ373" s="20">
        <v>39269090</v>
      </c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</row>
    <row r="374" spans="1:62" ht="19.5" customHeight="1">
      <c r="A374" s="44" t="s">
        <v>895</v>
      </c>
      <c r="B374" s="44"/>
      <c r="C374" s="44"/>
      <c r="D374" s="44"/>
      <c r="E374" s="38">
        <f t="shared" si="161"/>
        <v>44</v>
      </c>
      <c r="F374" s="24">
        <v>44</v>
      </c>
      <c r="G374" s="13"/>
      <c r="H374" s="25"/>
      <c r="I374" s="26">
        <f t="shared" si="162"/>
        <v>0</v>
      </c>
      <c r="J374" s="45" t="s">
        <v>885</v>
      </c>
      <c r="K374" s="28" t="s">
        <v>896</v>
      </c>
      <c r="L374" s="29"/>
      <c r="M374" s="30" t="s">
        <v>3047</v>
      </c>
      <c r="N374" s="30" t="str">
        <f>IF(K374="","",VLOOKUP(K374,'Inventário+Enviado+pela+Amazon+'!$C$1:$G$536,5,0))</f>
        <v>75-LP5S-9RU6</v>
      </c>
      <c r="O374" s="31" t="str">
        <f>IF(M374="","",VLOOKUP(M374,'Estoque FULL '!$A:$D,3,0))</f>
        <v>ARDK60916</v>
      </c>
      <c r="P374" s="117"/>
      <c r="Q374" s="117"/>
      <c r="R374" s="117"/>
      <c r="S374" s="32">
        <f>IFERROR(IF(M374&lt;&gt;"",VLOOKUP(M374,'Estoque FULL '!$A:$D,4,0),0),0)</f>
        <v>0</v>
      </c>
      <c r="T374" s="33">
        <f>IFERROR(VLOOKUP(K374,'Inventário+Enviado+pela+Amazon+'!$C$1:$F$510,4,0),0)</f>
        <v>0</v>
      </c>
      <c r="U374" s="34"/>
      <c r="V374" s="35">
        <f t="shared" si="151"/>
        <v>44</v>
      </c>
      <c r="W374" s="13">
        <f t="shared" si="168"/>
        <v>410.96</v>
      </c>
      <c r="X374" s="13">
        <v>9.34</v>
      </c>
      <c r="Y374" s="13">
        <v>1.6817</v>
      </c>
      <c r="Z374" s="13">
        <f t="shared" si="169"/>
        <v>73.994799999999998</v>
      </c>
      <c r="AA374" s="13"/>
      <c r="AB374" s="13"/>
      <c r="AC374" s="13" t="str">
        <f t="shared" si="163"/>
        <v/>
      </c>
      <c r="AD374" s="13"/>
      <c r="AE374" s="13">
        <v>6.5084400000000002</v>
      </c>
      <c r="AF374" s="13">
        <v>1.1715199999999999</v>
      </c>
      <c r="AG374" s="14">
        <v>0.41499999999999998</v>
      </c>
      <c r="AH374" s="170">
        <f t="shared" si="164"/>
        <v>7.5744433737571698E-2</v>
      </c>
      <c r="AI374" s="173">
        <f t="shared" si="165"/>
        <v>0.34808716932420902</v>
      </c>
      <c r="AJ374" s="14">
        <f t="shared" si="158"/>
        <v>286.37135999999998</v>
      </c>
      <c r="AK374" s="14">
        <f t="shared" si="159"/>
        <v>51.546879999999994</v>
      </c>
      <c r="AL374" s="14">
        <f t="shared" si="160"/>
        <v>18.259999999999998</v>
      </c>
      <c r="AM374" s="153">
        <f t="shared" si="166"/>
        <v>3.3327550844531548</v>
      </c>
      <c r="AN374" s="153">
        <f t="shared" si="167"/>
        <v>15.315835450265197</v>
      </c>
      <c r="AO374" s="13" t="s">
        <v>801</v>
      </c>
      <c r="AP374" s="13" t="s">
        <v>802</v>
      </c>
      <c r="AQ374" s="20">
        <v>39269090</v>
      </c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</row>
    <row r="375" spans="1:62" ht="19.5" customHeight="1">
      <c r="A375" s="44" t="s">
        <v>897</v>
      </c>
      <c r="B375" s="44"/>
      <c r="C375" s="44"/>
      <c r="D375" s="44"/>
      <c r="E375" s="38">
        <f t="shared" si="161"/>
        <v>66</v>
      </c>
      <c r="F375" s="24">
        <v>66</v>
      </c>
      <c r="G375" s="13"/>
      <c r="H375" s="25"/>
      <c r="I375" s="26">
        <f t="shared" si="162"/>
        <v>0</v>
      </c>
      <c r="J375" s="45" t="s">
        <v>885</v>
      </c>
      <c r="K375" s="28"/>
      <c r="L375" s="29"/>
      <c r="M375" s="30" t="s">
        <v>3002</v>
      </c>
      <c r="N375" s="30" t="str">
        <f>IF(K375="","",VLOOKUP(K375,'Inventário+Enviado+pela+Amazon+'!$C$1:$G$536,5,0))</f>
        <v/>
      </c>
      <c r="O375" s="166"/>
      <c r="P375" s="177"/>
      <c r="Q375" s="117"/>
      <c r="R375" s="117"/>
      <c r="S375" s="32">
        <f>IFERROR(IF(M375&lt;&gt;"",VLOOKUP(M375,'Estoque FULL '!$A:$D,4,0),0),0)</f>
        <v>0</v>
      </c>
      <c r="T375" s="33">
        <f>IFERROR(VLOOKUP(K375,'Inventário+Enviado+pela+Amazon+'!$C$1:$F$510,4,0),0)</f>
        <v>0</v>
      </c>
      <c r="U375" s="34"/>
      <c r="V375" s="35">
        <f t="shared" si="151"/>
        <v>66</v>
      </c>
      <c r="W375" s="13">
        <f t="shared" si="168"/>
        <v>616.43999999999994</v>
      </c>
      <c r="X375" s="13">
        <v>9.34</v>
      </c>
      <c r="Y375" s="13">
        <v>1.6817</v>
      </c>
      <c r="Z375" s="13">
        <f t="shared" si="169"/>
        <v>110.9922</v>
      </c>
      <c r="AA375" s="13"/>
      <c r="AB375" s="13"/>
      <c r="AC375" s="13" t="str">
        <f t="shared" si="163"/>
        <v/>
      </c>
      <c r="AD375" s="13"/>
      <c r="AE375" s="13">
        <v>8.6280148148148132</v>
      </c>
      <c r="AF375" s="13">
        <v>1.553037037037037</v>
      </c>
      <c r="AG375" s="14">
        <v>0.19309999999999999</v>
      </c>
      <c r="AH375" s="170">
        <f t="shared" si="164"/>
        <v>3.5243976276446015E-2</v>
      </c>
      <c r="AI375" s="173">
        <f t="shared" si="165"/>
        <v>0.16196537926868618</v>
      </c>
      <c r="AJ375" s="14">
        <f t="shared" si="158"/>
        <v>569.44897777777771</v>
      </c>
      <c r="AK375" s="14">
        <f t="shared" si="159"/>
        <v>102.50044444444444</v>
      </c>
      <c r="AL375" s="14">
        <f t="shared" si="160"/>
        <v>12.7446</v>
      </c>
      <c r="AM375" s="153">
        <f t="shared" si="166"/>
        <v>2.3261024342454371</v>
      </c>
      <c r="AN375" s="153">
        <f t="shared" si="167"/>
        <v>10.689715031733288</v>
      </c>
      <c r="AO375" s="13" t="s">
        <v>801</v>
      </c>
      <c r="AP375" s="13" t="s">
        <v>802</v>
      </c>
      <c r="AQ375" s="20">
        <v>39269090</v>
      </c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</row>
    <row r="376" spans="1:62" ht="19.5" customHeight="1">
      <c r="A376" s="44" t="s">
        <v>898</v>
      </c>
      <c r="B376" s="44"/>
      <c r="C376" s="44"/>
      <c r="D376" s="44"/>
      <c r="E376" s="38">
        <f t="shared" si="161"/>
        <v>40</v>
      </c>
      <c r="F376" s="24">
        <v>40</v>
      </c>
      <c r="G376" s="13"/>
      <c r="H376" s="25"/>
      <c r="I376" s="26">
        <f t="shared" si="162"/>
        <v>0</v>
      </c>
      <c r="J376" s="45" t="s">
        <v>885</v>
      </c>
      <c r="K376" s="28" t="s">
        <v>899</v>
      </c>
      <c r="L376" s="29"/>
      <c r="M376" s="30" t="s">
        <v>3063</v>
      </c>
      <c r="N376" s="30" t="str">
        <f>IF(K376="","",VLOOKUP(K376,'Inventário+Enviado+pela+Amazon+'!$C$1:$G$536,5,0))</f>
        <v>EC-ZXF1-S2RX</v>
      </c>
      <c r="O376" s="167"/>
      <c r="P376" s="178"/>
      <c r="Q376" s="117"/>
      <c r="R376" s="117"/>
      <c r="S376" s="32">
        <f>IFERROR(IF(M376&lt;&gt;"",VLOOKUP(M376,'Estoque FULL '!$A:$D,4,0),0),0)</f>
        <v>0</v>
      </c>
      <c r="T376" s="33">
        <f>IFERROR(VLOOKUP(K376,'Inventário+Enviado+pela+Amazon+'!$C$1:$F$510,4,0),0)</f>
        <v>0</v>
      </c>
      <c r="U376" s="34"/>
      <c r="V376" s="35">
        <f t="shared" si="151"/>
        <v>40</v>
      </c>
      <c r="W376" s="13">
        <f t="shared" si="168"/>
        <v>373.6</v>
      </c>
      <c r="X376" s="13">
        <v>9.34</v>
      </c>
      <c r="Y376" s="13">
        <v>1.6817</v>
      </c>
      <c r="Z376" s="13">
        <f t="shared" si="169"/>
        <v>67.268000000000001</v>
      </c>
      <c r="AA376" s="13"/>
      <c r="AB376" s="13"/>
      <c r="AC376" s="13" t="str">
        <f t="shared" si="163"/>
        <v/>
      </c>
      <c r="AD376" s="13"/>
      <c r="AE376" s="13">
        <v>6.5084400000000002</v>
      </c>
      <c r="AF376" s="13">
        <v>1.1715199999999999</v>
      </c>
      <c r="AG376" s="14">
        <v>0.41499999999999998</v>
      </c>
      <c r="AH376" s="170">
        <f t="shared" si="164"/>
        <v>7.5744433737571698E-2</v>
      </c>
      <c r="AI376" s="173">
        <f t="shared" si="165"/>
        <v>0.34808716932420902</v>
      </c>
      <c r="AJ376" s="14">
        <f t="shared" si="158"/>
        <v>260.33760000000001</v>
      </c>
      <c r="AK376" s="14">
        <f t="shared" si="159"/>
        <v>46.860799999999998</v>
      </c>
      <c r="AL376" s="14">
        <f t="shared" si="160"/>
        <v>16.599999999999998</v>
      </c>
      <c r="AM376" s="153">
        <f t="shared" si="166"/>
        <v>3.0297773495028677</v>
      </c>
      <c r="AN376" s="153">
        <f t="shared" si="167"/>
        <v>13.92348677296836</v>
      </c>
      <c r="AO376" s="13" t="s">
        <v>801</v>
      </c>
      <c r="AP376" s="13" t="s">
        <v>802</v>
      </c>
      <c r="AQ376" s="20">
        <v>39269090</v>
      </c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</row>
    <row r="377" spans="1:62" ht="19.5" customHeight="1">
      <c r="A377" s="44" t="s">
        <v>900</v>
      </c>
      <c r="B377" s="44"/>
      <c r="C377" s="44"/>
      <c r="D377" s="44"/>
      <c r="E377" s="38"/>
      <c r="F377" s="24">
        <v>42</v>
      </c>
      <c r="G377" s="13"/>
      <c r="H377" s="25"/>
      <c r="I377" s="26"/>
      <c r="J377" s="45"/>
      <c r="K377" s="28"/>
      <c r="L377" s="29"/>
      <c r="M377" s="166" t="s">
        <v>3002</v>
      </c>
      <c r="N377" s="30" t="str">
        <f>IF(K377="","",VLOOKUP(K377,'Inventário+Enviado+pela+Amazon+'!$C$1:$G$536,5,0))</f>
        <v/>
      </c>
      <c r="O377" s="166" t="s">
        <v>3002</v>
      </c>
      <c r="P377" s="178"/>
      <c r="Q377" s="117"/>
      <c r="R377" s="117"/>
      <c r="S377" s="32">
        <f>IFERROR(IF(M377&lt;&gt;"",VLOOKUP(M377,'Estoque FULL '!$A:$D,4,0),0),0)</f>
        <v>0</v>
      </c>
      <c r="T377" s="33">
        <f>IFERROR(VLOOKUP(K377,'Inventário+Enviado+pela+Amazon+'!$C$1:$F$510,4,0),0)</f>
        <v>0</v>
      </c>
      <c r="U377" s="34"/>
      <c r="V377" s="42">
        <f t="shared" si="151"/>
        <v>42</v>
      </c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4"/>
      <c r="AH377" s="170"/>
      <c r="AI377" s="170"/>
      <c r="AJ377" s="14">
        <f t="shared" si="158"/>
        <v>0</v>
      </c>
      <c r="AK377" s="14">
        <f t="shared" si="159"/>
        <v>0</v>
      </c>
      <c r="AL377" s="14">
        <f t="shared" si="160"/>
        <v>0</v>
      </c>
      <c r="AM377" s="14"/>
      <c r="AN377" s="14"/>
      <c r="AO377" s="13"/>
      <c r="AP377" s="13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</row>
    <row r="378" spans="1:62" ht="19.5" customHeight="1">
      <c r="A378" s="44"/>
      <c r="B378" s="44"/>
      <c r="C378" s="44"/>
      <c r="D378" s="44"/>
      <c r="E378" s="38">
        <f t="shared" ref="E378:E436" si="170">F378+I378</f>
        <v>0</v>
      </c>
      <c r="F378" s="24">
        <v>0</v>
      </c>
      <c r="G378" s="13"/>
      <c r="H378" s="25"/>
      <c r="I378" s="26">
        <f t="shared" ref="I378:I406" si="171">G378*H378</f>
        <v>0</v>
      </c>
      <c r="J378" s="27"/>
      <c r="K378" s="28"/>
      <c r="L378" s="29"/>
      <c r="M378" s="168" t="s">
        <v>3158</v>
      </c>
      <c r="N378" s="30" t="str">
        <f>IF(K378="","",VLOOKUP(K378,'Inventário+Enviado+pela+Amazon+'!$C$1:$G$536,5,0))</f>
        <v/>
      </c>
      <c r="O378" s="168" t="s">
        <v>3158</v>
      </c>
      <c r="P378" s="179"/>
      <c r="Q378" s="117"/>
      <c r="R378" s="117"/>
      <c r="S378" s="32">
        <f>IFERROR(IF(M378&lt;&gt;"",VLOOKUP(M378,'Estoque FULL '!$A:$D,4,0),0),0)</f>
        <v>0</v>
      </c>
      <c r="T378" s="33">
        <f>IFERROR(VLOOKUP(K378,'Inventário+Enviado+pela+Amazon+'!$C$1:$F$510,4,0),0)</f>
        <v>0</v>
      </c>
      <c r="U378" s="34"/>
      <c r="V378" s="35">
        <f t="shared" si="151"/>
        <v>0</v>
      </c>
      <c r="W378" s="13">
        <f t="shared" ref="W378:W379" si="172">V378*X378</f>
        <v>0</v>
      </c>
      <c r="X378" s="13"/>
      <c r="Y378" s="13"/>
      <c r="Z378" s="13">
        <f t="shared" ref="Z378:Z379" si="173">Y378*V378</f>
        <v>0</v>
      </c>
      <c r="AA378" s="13"/>
      <c r="AB378" s="13"/>
      <c r="AC378" s="13" t="str">
        <f t="shared" ref="AC378:AC406" si="174">IF(S378="#N/D","ERRO","")</f>
        <v/>
      </c>
      <c r="AD378" s="13"/>
      <c r="AE378" s="13"/>
      <c r="AF378" s="13"/>
      <c r="AG378" s="14"/>
      <c r="AH378" s="170"/>
      <c r="AI378" s="170"/>
      <c r="AJ378" s="14">
        <f t="shared" si="158"/>
        <v>0</v>
      </c>
      <c r="AK378" s="14">
        <f t="shared" si="159"/>
        <v>0</v>
      </c>
      <c r="AL378" s="14">
        <f t="shared" si="160"/>
        <v>0</v>
      </c>
      <c r="AM378" s="14"/>
      <c r="AN378" s="14"/>
      <c r="AO378" s="13"/>
      <c r="AP378" s="13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</row>
    <row r="379" spans="1:62" ht="19.5" customHeight="1">
      <c r="A379" s="22" t="s">
        <v>902</v>
      </c>
      <c r="B379" s="22" t="s">
        <v>903</v>
      </c>
      <c r="C379" s="22"/>
      <c r="D379" s="22"/>
      <c r="E379" s="38">
        <f t="shared" si="170"/>
        <v>3</v>
      </c>
      <c r="F379" s="24">
        <v>3</v>
      </c>
      <c r="G379" s="13"/>
      <c r="H379" s="25"/>
      <c r="I379" s="26">
        <f t="shared" si="171"/>
        <v>0</v>
      </c>
      <c r="J379" s="45" t="s">
        <v>904</v>
      </c>
      <c r="K379" s="28" t="s">
        <v>905</v>
      </c>
      <c r="L379" s="29"/>
      <c r="M379" s="30" t="s">
        <v>906</v>
      </c>
      <c r="N379" s="30" t="str">
        <f>IF(K379="","",VLOOKUP(K379,'Inventário+Enviado+pela+Amazon+'!$C$1:$G$536,5,0))</f>
        <v>4G-9TRG-DGI9-FBA</v>
      </c>
      <c r="O379" s="31" t="str">
        <f>IF(M379="","",VLOOKUP(M379,'Estoque FULL '!$A:$D,3,0))</f>
        <v>FXXK08950</v>
      </c>
      <c r="P379" s="117"/>
      <c r="Q379" s="117"/>
      <c r="R379" s="117"/>
      <c r="S379" s="32">
        <f>IFERROR(IF(M379&lt;&gt;"",VLOOKUP(M379,'Estoque FULL '!$A:$D,4,0),0),0)</f>
        <v>0</v>
      </c>
      <c r="T379" s="33">
        <f>IFERROR(VLOOKUP(K379,'Inventário+Enviado+pela+Amazon+'!$C$1:$F$510,4,0),0)</f>
        <v>0</v>
      </c>
      <c r="U379" s="34"/>
      <c r="V379" s="42">
        <f t="shared" si="151"/>
        <v>3</v>
      </c>
      <c r="W379" s="13">
        <f t="shared" si="172"/>
        <v>28.02</v>
      </c>
      <c r="X379" s="13">
        <v>9.34</v>
      </c>
      <c r="Y379" s="13">
        <v>1.6817</v>
      </c>
      <c r="Z379" s="13">
        <f t="shared" si="173"/>
        <v>5.0450999999999997</v>
      </c>
      <c r="AA379" s="13"/>
      <c r="AB379" s="13"/>
      <c r="AC379" s="13" t="str">
        <f t="shared" si="174"/>
        <v/>
      </c>
      <c r="AD379" s="13"/>
      <c r="AE379" s="13">
        <v>9.9898775510204096</v>
      </c>
      <c r="AF379" s="13">
        <v>1.6815714285714287</v>
      </c>
      <c r="AG379" s="153">
        <v>0.62</v>
      </c>
      <c r="AH379" s="170">
        <f t="shared" ref="AH379:AH386" si="175">AI379/4.59554784619832</f>
        <v>0.11316035883685412</v>
      </c>
      <c r="AI379" s="173">
        <f t="shared" ref="AI379:AI386" si="176">AG379*0.838764263431829</f>
        <v>0.52003384332773395</v>
      </c>
      <c r="AJ379" s="14">
        <f t="shared" si="158"/>
        <v>29.969632653061229</v>
      </c>
      <c r="AK379" s="14">
        <f t="shared" si="159"/>
        <v>5.0447142857142859</v>
      </c>
      <c r="AL379" s="14">
        <f t="shared" si="160"/>
        <v>1.8599999999999999</v>
      </c>
      <c r="AM379" s="153">
        <f t="shared" ref="AM379:AM384" si="177">V379*AH379</f>
        <v>0.33948107651056236</v>
      </c>
      <c r="AN379" s="153">
        <f t="shared" ref="AN379:AN384" si="178">V379*AI379</f>
        <v>1.5601015299832017</v>
      </c>
      <c r="AO379" s="106" t="s">
        <v>715</v>
      </c>
      <c r="AP379" s="13" t="s">
        <v>792</v>
      </c>
      <c r="AQ379" s="20">
        <v>39269090</v>
      </c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</row>
    <row r="380" spans="1:62" ht="19.5" customHeight="1">
      <c r="A380" s="44" t="s">
        <v>907</v>
      </c>
      <c r="B380" s="44"/>
      <c r="C380" s="44"/>
      <c r="D380" s="44"/>
      <c r="E380" s="38">
        <f t="shared" si="170"/>
        <v>-5</v>
      </c>
      <c r="F380" s="24">
        <v>-5</v>
      </c>
      <c r="G380" s="13"/>
      <c r="H380" s="25"/>
      <c r="I380" s="26">
        <f t="shared" si="171"/>
        <v>0</v>
      </c>
      <c r="J380" s="45" t="s">
        <v>904</v>
      </c>
      <c r="K380" s="28" t="s">
        <v>908</v>
      </c>
      <c r="L380" s="29"/>
      <c r="M380" s="30" t="s">
        <v>3052</v>
      </c>
      <c r="N380" s="30" t="str">
        <f>IF(K380="","",VLOOKUP(K380,'Inventário+Enviado+pela+Amazon+'!$C$1:$G$536,5,0))</f>
        <v>QM-Y75U-GAS3</v>
      </c>
      <c r="O380" s="31" t="str">
        <f>IF(M380="","",VLOOKUP(M380,'Estoque FULL '!$A:$D,3,0))</f>
        <v>PYRN38465</v>
      </c>
      <c r="P380" s="117"/>
      <c r="Q380" s="117"/>
      <c r="R380" s="117"/>
      <c r="S380" s="32">
        <f>IFERROR(IF(M380&lt;&gt;"",VLOOKUP(M380,'Estoque FULL '!$A:$D,4,0),0),0)</f>
        <v>0</v>
      </c>
      <c r="T380" s="33">
        <f>IFERROR(VLOOKUP(K380,'Inventário+Enviado+pela+Amazon+'!$C$1:$F$510,4,0),0)</f>
        <v>0</v>
      </c>
      <c r="U380" s="34"/>
      <c r="V380" s="35">
        <f t="shared" si="151"/>
        <v>-5</v>
      </c>
      <c r="W380" s="13"/>
      <c r="X380" s="13"/>
      <c r="Y380" s="13"/>
      <c r="Z380" s="13"/>
      <c r="AA380" s="13"/>
      <c r="AB380" s="13"/>
      <c r="AC380" s="13" t="str">
        <f t="shared" si="174"/>
        <v/>
      </c>
      <c r="AD380" s="13"/>
      <c r="AE380" s="47">
        <v>6.5084400000000002</v>
      </c>
      <c r="AF380" s="47">
        <v>1.1715199999999999</v>
      </c>
      <c r="AG380" s="14">
        <v>0.41499999999999998</v>
      </c>
      <c r="AH380" s="170">
        <f t="shared" si="175"/>
        <v>7.5744433737571698E-2</v>
      </c>
      <c r="AI380" s="173">
        <f t="shared" si="176"/>
        <v>0.34808716932420902</v>
      </c>
      <c r="AJ380" s="14">
        <f t="shared" si="158"/>
        <v>-32.542200000000001</v>
      </c>
      <c r="AK380" s="14">
        <f t="shared" si="159"/>
        <v>-5.8575999999999997</v>
      </c>
      <c r="AL380" s="14">
        <f t="shared" si="160"/>
        <v>-2.0749999999999997</v>
      </c>
      <c r="AM380" s="153">
        <f t="shared" si="177"/>
        <v>-0.37872216868785846</v>
      </c>
      <c r="AN380" s="153">
        <f t="shared" si="178"/>
        <v>-1.740435846621045</v>
      </c>
      <c r="AO380" s="13" t="s">
        <v>801</v>
      </c>
      <c r="AP380" s="13" t="s">
        <v>802</v>
      </c>
      <c r="AQ380" s="20">
        <v>39269090</v>
      </c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</row>
    <row r="381" spans="1:62" ht="19.5" customHeight="1">
      <c r="A381" s="44" t="s">
        <v>909</v>
      </c>
      <c r="B381" s="44"/>
      <c r="C381" s="44"/>
      <c r="D381" s="44"/>
      <c r="E381" s="38">
        <f t="shared" si="170"/>
        <v>61</v>
      </c>
      <c r="F381" s="24">
        <v>61</v>
      </c>
      <c r="G381" s="13"/>
      <c r="H381" s="25"/>
      <c r="I381" s="26">
        <f t="shared" si="171"/>
        <v>0</v>
      </c>
      <c r="J381" s="45" t="s">
        <v>904</v>
      </c>
      <c r="K381" s="28"/>
      <c r="L381" s="40">
        <v>7898722573956</v>
      </c>
      <c r="M381" s="41" t="s">
        <v>910</v>
      </c>
      <c r="N381" s="30" t="str">
        <f>IF(K381="","",VLOOKUP(K381,'Inventário+Enviado+pela+Amazon+'!$C$1:$G$536,5,0))</f>
        <v/>
      </c>
      <c r="O381" s="31" t="str">
        <f>IF(M381="","",VLOOKUP(M381,'Estoque FULL '!$A:$D,3,0))</f>
        <v>JAAC39850</v>
      </c>
      <c r="P381" s="40"/>
      <c r="Q381" s="40"/>
      <c r="R381" s="40"/>
      <c r="S381" s="32">
        <f>IFERROR(IF(M381&lt;&gt;"",VLOOKUP(M381,'Estoque FULL '!$A:$D,4,0),0),0)</f>
        <v>13</v>
      </c>
      <c r="T381" s="33">
        <f>IFERROR(VLOOKUP(K381,'Inventário+Enviado+pela+Amazon+'!$C$1:$F$510,4,0),0)</f>
        <v>0</v>
      </c>
      <c r="U381" s="34"/>
      <c r="V381" s="42">
        <f t="shared" si="151"/>
        <v>74</v>
      </c>
      <c r="W381" s="13">
        <f t="shared" ref="W381:W385" si="179">V381*X381</f>
        <v>691.16</v>
      </c>
      <c r="X381" s="13">
        <v>9.34</v>
      </c>
      <c r="Y381" s="13">
        <v>1.6817</v>
      </c>
      <c r="Z381" s="13">
        <f t="shared" ref="Z381:Z385" si="180">Y381*V381</f>
        <v>124.44579999999999</v>
      </c>
      <c r="AA381" s="13"/>
      <c r="AB381" s="13"/>
      <c r="AC381" s="13" t="str">
        <f t="shared" si="174"/>
        <v/>
      </c>
      <c r="AD381" s="13"/>
      <c r="AE381" s="13">
        <v>6.5084400000000002</v>
      </c>
      <c r="AF381" s="13">
        <v>1.1715199999999999</v>
      </c>
      <c r="AG381" s="14">
        <v>0.41499999999999998</v>
      </c>
      <c r="AH381" s="170">
        <f t="shared" si="175"/>
        <v>7.5744433737571698E-2</v>
      </c>
      <c r="AI381" s="173">
        <f t="shared" si="176"/>
        <v>0.34808716932420902</v>
      </c>
      <c r="AJ381" s="14">
        <f t="shared" si="158"/>
        <v>481.62456000000003</v>
      </c>
      <c r="AK381" s="14">
        <f t="shared" si="159"/>
        <v>86.692479999999989</v>
      </c>
      <c r="AL381" s="14">
        <f t="shared" si="160"/>
        <v>30.709999999999997</v>
      </c>
      <c r="AM381" s="153">
        <f t="shared" si="177"/>
        <v>5.6050880965803058</v>
      </c>
      <c r="AN381" s="153">
        <f t="shared" si="178"/>
        <v>25.758450529991467</v>
      </c>
      <c r="AO381" s="13" t="s">
        <v>801</v>
      </c>
      <c r="AP381" s="13" t="s">
        <v>802</v>
      </c>
      <c r="AQ381" s="20">
        <v>39269090</v>
      </c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</row>
    <row r="382" spans="1:62" ht="19.5" customHeight="1">
      <c r="A382" s="44" t="s">
        <v>911</v>
      </c>
      <c r="B382" s="44"/>
      <c r="C382" s="44"/>
      <c r="D382" s="44"/>
      <c r="E382" s="38">
        <f t="shared" si="170"/>
        <v>3</v>
      </c>
      <c r="F382" s="24">
        <v>3</v>
      </c>
      <c r="G382" s="13"/>
      <c r="H382" s="25"/>
      <c r="I382" s="26">
        <f t="shared" si="171"/>
        <v>0</v>
      </c>
      <c r="J382" s="45" t="s">
        <v>904</v>
      </c>
      <c r="K382" s="28"/>
      <c r="L382" s="40">
        <v>7898722571426</v>
      </c>
      <c r="M382" s="41" t="s">
        <v>912</v>
      </c>
      <c r="N382" s="30" t="str">
        <f>IF(K382="","",VLOOKUP(K382,'Inventário+Enviado+pela+Amazon+'!$C$1:$G$536,5,0))</f>
        <v/>
      </c>
      <c r="O382" s="31" t="str">
        <f>IF(M382="","",VLOOKUP(M382,'Estoque FULL '!$A:$D,3,0))</f>
        <v>UMKB40254</v>
      </c>
      <c r="P382" s="40"/>
      <c r="Q382" s="40"/>
      <c r="R382" s="40"/>
      <c r="S382" s="32">
        <f>IFERROR(IF(M382&lt;&gt;"",VLOOKUP(M382,'Estoque FULL '!$A:$D,4,0),0),0)</f>
        <v>0</v>
      </c>
      <c r="T382" s="33">
        <f>IFERROR(VLOOKUP(K382,'Inventário+Enviado+pela+Amazon+'!$C$1:$F$510,4,0),0)</f>
        <v>0</v>
      </c>
      <c r="U382" s="34"/>
      <c r="V382" s="42">
        <f t="shared" si="151"/>
        <v>3</v>
      </c>
      <c r="W382" s="13">
        <f t="shared" si="179"/>
        <v>28.02</v>
      </c>
      <c r="X382" s="13">
        <v>9.34</v>
      </c>
      <c r="Y382" s="13">
        <v>1.6817</v>
      </c>
      <c r="Z382" s="13">
        <f t="shared" si="180"/>
        <v>5.0450999999999997</v>
      </c>
      <c r="AA382" s="13"/>
      <c r="AB382" s="13"/>
      <c r="AC382" s="13" t="str">
        <f t="shared" si="174"/>
        <v/>
      </c>
      <c r="AD382" s="13"/>
      <c r="AE382" s="13">
        <v>6.5084400000000002</v>
      </c>
      <c r="AF382" s="13">
        <v>1.1715199999999999</v>
      </c>
      <c r="AG382" s="14">
        <v>0.41499999999999998</v>
      </c>
      <c r="AH382" s="170">
        <f t="shared" si="175"/>
        <v>7.5744433737571698E-2</v>
      </c>
      <c r="AI382" s="173">
        <f t="shared" si="176"/>
        <v>0.34808716932420902</v>
      </c>
      <c r="AJ382" s="14">
        <f t="shared" si="158"/>
        <v>19.525320000000001</v>
      </c>
      <c r="AK382" s="14">
        <f t="shared" si="159"/>
        <v>3.5145599999999995</v>
      </c>
      <c r="AL382" s="14">
        <f t="shared" si="160"/>
        <v>1.2449999999999999</v>
      </c>
      <c r="AM382" s="153">
        <f t="shared" si="177"/>
        <v>0.22723330121271509</v>
      </c>
      <c r="AN382" s="153">
        <f t="shared" si="178"/>
        <v>1.0442615079726272</v>
      </c>
      <c r="AO382" s="13" t="s">
        <v>801</v>
      </c>
      <c r="AP382" s="13" t="s">
        <v>802</v>
      </c>
      <c r="AQ382" s="20">
        <v>39269090</v>
      </c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</row>
    <row r="383" spans="1:62" ht="19.5" customHeight="1">
      <c r="A383" s="44" t="s">
        <v>913</v>
      </c>
      <c r="B383" s="44"/>
      <c r="C383" s="44"/>
      <c r="D383" s="44"/>
      <c r="E383" s="38">
        <f t="shared" si="170"/>
        <v>91</v>
      </c>
      <c r="F383" s="24">
        <v>91</v>
      </c>
      <c r="G383" s="13"/>
      <c r="H383" s="25"/>
      <c r="I383" s="26">
        <f t="shared" si="171"/>
        <v>0</v>
      </c>
      <c r="J383" s="45" t="s">
        <v>904</v>
      </c>
      <c r="K383" s="28"/>
      <c r="L383" s="29"/>
      <c r="M383" s="30" t="s">
        <v>914</v>
      </c>
      <c r="N383" s="30" t="str">
        <f>IF(K383="","",VLOOKUP(K383,'Inventário+Enviado+pela+Amazon+'!$C$1:$G$536,5,0))</f>
        <v/>
      </c>
      <c r="O383" s="31" t="str">
        <f>IF(M383="","",VLOOKUP(M383,'Estoque FULL '!$A:$D,3,0))</f>
        <v>OPFB89496</v>
      </c>
      <c r="P383" s="117"/>
      <c r="Q383" s="117"/>
      <c r="R383" s="117"/>
      <c r="S383" s="32">
        <f>IFERROR(IF(M383&lt;&gt;"",VLOOKUP(M383,'Estoque FULL '!$A:$D,4,0),0),0)</f>
        <v>0</v>
      </c>
      <c r="T383" s="33">
        <f>IFERROR(VLOOKUP(K383,'Inventário+Enviado+pela+Amazon+'!$C$1:$F$510,4,0),0)</f>
        <v>0</v>
      </c>
      <c r="U383" s="34"/>
      <c r="V383" s="42">
        <f t="shared" si="151"/>
        <v>91</v>
      </c>
      <c r="W383" s="13">
        <f t="shared" si="179"/>
        <v>849.93999999999994</v>
      </c>
      <c r="X383" s="13">
        <v>9.34</v>
      </c>
      <c r="Y383" s="13">
        <v>1.6817</v>
      </c>
      <c r="Z383" s="13">
        <f t="shared" si="180"/>
        <v>153.03469999999999</v>
      </c>
      <c r="AA383" s="13"/>
      <c r="AB383" s="13"/>
      <c r="AC383" s="13" t="str">
        <f t="shared" si="174"/>
        <v/>
      </c>
      <c r="AD383" s="13"/>
      <c r="AE383" s="13">
        <v>9.9898775510204096</v>
      </c>
      <c r="AF383" s="13">
        <v>1.6815714285714287</v>
      </c>
      <c r="AG383" s="153">
        <v>0.62</v>
      </c>
      <c r="AH383" s="170">
        <f t="shared" si="175"/>
        <v>0.11316035883685412</v>
      </c>
      <c r="AI383" s="173">
        <f t="shared" si="176"/>
        <v>0.52003384332773395</v>
      </c>
      <c r="AJ383" s="14">
        <f t="shared" si="158"/>
        <v>909.07885714285726</v>
      </c>
      <c r="AK383" s="14">
        <f t="shared" si="159"/>
        <v>153.02300000000002</v>
      </c>
      <c r="AL383" s="14">
        <f t="shared" si="160"/>
        <v>56.42</v>
      </c>
      <c r="AM383" s="153">
        <f t="shared" si="177"/>
        <v>10.297592654153725</v>
      </c>
      <c r="AN383" s="153">
        <f t="shared" si="178"/>
        <v>47.323079742823786</v>
      </c>
      <c r="AO383" s="106" t="s">
        <v>715</v>
      </c>
      <c r="AP383" s="13" t="s">
        <v>792</v>
      </c>
      <c r="AQ383" s="20">
        <v>39269090</v>
      </c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</row>
    <row r="384" spans="1:62" ht="19.5" customHeight="1">
      <c r="A384" s="44" t="s">
        <v>915</v>
      </c>
      <c r="B384" s="44"/>
      <c r="C384" s="44"/>
      <c r="D384" s="44"/>
      <c r="E384" s="38">
        <f t="shared" si="170"/>
        <v>78</v>
      </c>
      <c r="F384" s="24">
        <v>78</v>
      </c>
      <c r="G384" s="13"/>
      <c r="H384" s="25"/>
      <c r="I384" s="26">
        <f t="shared" si="171"/>
        <v>0</v>
      </c>
      <c r="J384" s="45" t="s">
        <v>904</v>
      </c>
      <c r="K384" s="28" t="s">
        <v>916</v>
      </c>
      <c r="L384" s="29"/>
      <c r="M384" s="30" t="s">
        <v>2931</v>
      </c>
      <c r="N384" s="30" t="str">
        <f>IF(K384="","",VLOOKUP(K384,'Inventário+Enviado+pela+Amazon+'!$C$1:$G$536,5,0))</f>
        <v>WC-CMEO-S2E6-FBA</v>
      </c>
      <c r="O384" s="31" t="str">
        <f>IF(M384="","",VLOOKUP(M384,'Estoque FULL '!$A:$D,3,0))</f>
        <v>VVTG11912</v>
      </c>
      <c r="P384" s="117"/>
      <c r="Q384" s="117"/>
      <c r="R384" s="117"/>
      <c r="S384" s="32">
        <f>IFERROR(IF(M384&lt;&gt;"",VLOOKUP(M384,'Estoque FULL '!$A:$D,4,0),0),0)</f>
        <v>0</v>
      </c>
      <c r="T384" s="33">
        <f>IFERROR(VLOOKUP(K384,'Inventário+Enviado+pela+Amazon+'!$C$1:$F$510,4,0),0)</f>
        <v>0</v>
      </c>
      <c r="U384" s="34"/>
      <c r="V384" s="35">
        <f t="shared" si="151"/>
        <v>78</v>
      </c>
      <c r="W384" s="13">
        <f t="shared" si="179"/>
        <v>728.52</v>
      </c>
      <c r="X384" s="13">
        <v>9.34</v>
      </c>
      <c r="Y384" s="13">
        <v>1.6817</v>
      </c>
      <c r="Z384" s="13">
        <f t="shared" si="180"/>
        <v>131.17259999999999</v>
      </c>
      <c r="AA384" s="13"/>
      <c r="AB384" s="13"/>
      <c r="AC384" s="13" t="str">
        <f t="shared" si="174"/>
        <v/>
      </c>
      <c r="AD384" s="13"/>
      <c r="AE384" s="13">
        <v>9.9898775510204096</v>
      </c>
      <c r="AF384" s="13">
        <v>1.6815714285714287</v>
      </c>
      <c r="AG384" s="153">
        <v>0.62</v>
      </c>
      <c r="AH384" s="170">
        <f t="shared" si="175"/>
        <v>0.11316035883685412</v>
      </c>
      <c r="AI384" s="173">
        <f t="shared" si="176"/>
        <v>0.52003384332773395</v>
      </c>
      <c r="AJ384" s="14">
        <f t="shared" si="158"/>
        <v>779.210448979592</v>
      </c>
      <c r="AK384" s="14">
        <f t="shared" si="159"/>
        <v>131.16257142857145</v>
      </c>
      <c r="AL384" s="14">
        <f t="shared" si="160"/>
        <v>48.36</v>
      </c>
      <c r="AM384" s="153">
        <f t="shared" si="177"/>
        <v>8.8265079892746208</v>
      </c>
      <c r="AN384" s="153">
        <f t="shared" si="178"/>
        <v>40.562639779563249</v>
      </c>
      <c r="AO384" s="106" t="s">
        <v>715</v>
      </c>
      <c r="AP384" s="13" t="s">
        <v>792</v>
      </c>
      <c r="AQ384" s="20">
        <v>39269090</v>
      </c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</row>
    <row r="385" spans="1:62" ht="19.5" customHeight="1">
      <c r="A385" s="44" t="s">
        <v>917</v>
      </c>
      <c r="B385" s="44"/>
      <c r="C385" s="44"/>
      <c r="D385" s="44"/>
      <c r="E385" s="38">
        <f t="shared" si="170"/>
        <v>0</v>
      </c>
      <c r="F385" s="24">
        <v>0</v>
      </c>
      <c r="G385" s="13"/>
      <c r="H385" s="25"/>
      <c r="I385" s="26">
        <f t="shared" si="171"/>
        <v>0</v>
      </c>
      <c r="J385" s="27"/>
      <c r="K385" s="28" t="s">
        <v>918</v>
      </c>
      <c r="L385" s="29"/>
      <c r="M385" s="30"/>
      <c r="N385" s="30" t="str">
        <f>IF(K385="","",VLOOKUP(K385,'Inventário+Enviado+pela+Amazon+'!$C$1:$G$536,5,0))</f>
        <v>QT-CYSR-Y161-FBA</v>
      </c>
      <c r="O385" s="31" t="str">
        <f>IF(M385="","",VLOOKUP(M385,'Estoque FULL '!$A:$D,3,0))</f>
        <v/>
      </c>
      <c r="P385" s="117"/>
      <c r="Q385" s="117"/>
      <c r="R385" s="117"/>
      <c r="S385" s="32">
        <f>IFERROR(IF(M385&lt;&gt;"",VLOOKUP(M385,'Estoque FULL '!$A:$D,4,0),0),0)</f>
        <v>0</v>
      </c>
      <c r="T385" s="33">
        <f>IFERROR(VLOOKUP(K385,'Inventário+Enviado+pela+Amazon+'!$C$1:$F$510,4,0),0)</f>
        <v>0</v>
      </c>
      <c r="U385" s="34"/>
      <c r="V385" s="35">
        <f t="shared" si="151"/>
        <v>0</v>
      </c>
      <c r="W385" s="13">
        <f t="shared" si="179"/>
        <v>0</v>
      </c>
      <c r="X385" s="13">
        <v>9.34</v>
      </c>
      <c r="Y385" s="13">
        <v>1.6817</v>
      </c>
      <c r="Z385" s="13">
        <f t="shared" si="180"/>
        <v>0</v>
      </c>
      <c r="AA385" s="13"/>
      <c r="AB385" s="13"/>
      <c r="AC385" s="13" t="str">
        <f t="shared" si="174"/>
        <v/>
      </c>
      <c r="AD385" s="13"/>
      <c r="AE385" s="13">
        <v>9.9898775510204096</v>
      </c>
      <c r="AF385" s="13">
        <v>1.6815714285714287</v>
      </c>
      <c r="AG385" s="153">
        <v>0.62</v>
      </c>
      <c r="AH385" s="170">
        <f t="shared" si="175"/>
        <v>0.11316035883685412</v>
      </c>
      <c r="AI385" s="173">
        <f t="shared" si="176"/>
        <v>0.52003384332773395</v>
      </c>
      <c r="AJ385" s="14">
        <f t="shared" si="158"/>
        <v>0</v>
      </c>
      <c r="AK385" s="14">
        <f t="shared" si="159"/>
        <v>0</v>
      </c>
      <c r="AL385" s="14">
        <f t="shared" si="160"/>
        <v>0</v>
      </c>
      <c r="AM385" s="153"/>
      <c r="AN385" s="153"/>
      <c r="AO385" s="106" t="s">
        <v>715</v>
      </c>
      <c r="AP385" s="13" t="s">
        <v>792</v>
      </c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</row>
    <row r="386" spans="1:62" ht="19.5" customHeight="1">
      <c r="A386" s="44" t="s">
        <v>919</v>
      </c>
      <c r="B386" s="44"/>
      <c r="C386" s="44"/>
      <c r="D386" s="44"/>
      <c r="E386" s="38">
        <f t="shared" si="170"/>
        <v>1</v>
      </c>
      <c r="F386" s="24">
        <v>1</v>
      </c>
      <c r="G386" s="13"/>
      <c r="H386" s="25"/>
      <c r="I386" s="26">
        <f t="shared" si="171"/>
        <v>0</v>
      </c>
      <c r="J386" s="45" t="s">
        <v>904</v>
      </c>
      <c r="K386" s="28"/>
      <c r="L386" s="40">
        <v>7898722572461</v>
      </c>
      <c r="M386" s="41" t="s">
        <v>920</v>
      </c>
      <c r="N386" s="30" t="str">
        <f>IF(K386="","",VLOOKUP(K386,'Inventário+Enviado+pela+Amazon+'!$C$1:$G$536,5,0))</f>
        <v/>
      </c>
      <c r="O386" s="31" t="str">
        <f>IF(M386="","",VLOOKUP(M386,'Estoque FULL '!$A:$D,3,0))</f>
        <v>OZEH88536</v>
      </c>
      <c r="P386" s="40"/>
      <c r="Q386" s="40"/>
      <c r="R386" s="40"/>
      <c r="S386" s="32">
        <f>IFERROR(IF(M386&lt;&gt;"",VLOOKUP(M386,'Estoque FULL '!$A:$D,4,0),0),0)</f>
        <v>0</v>
      </c>
      <c r="T386" s="33"/>
      <c r="U386" s="34"/>
      <c r="V386" s="42">
        <f t="shared" si="151"/>
        <v>1</v>
      </c>
      <c r="W386" s="13"/>
      <c r="X386" s="13"/>
      <c r="Y386" s="13"/>
      <c r="Z386" s="13"/>
      <c r="AA386" s="13"/>
      <c r="AB386" s="13"/>
      <c r="AC386" s="13" t="str">
        <f t="shared" si="174"/>
        <v/>
      </c>
      <c r="AD386" s="13"/>
      <c r="AE386" s="13">
        <v>6.5084400000000002</v>
      </c>
      <c r="AF386" s="13">
        <v>1.1715199999999999</v>
      </c>
      <c r="AG386" s="14">
        <v>0.41499999999999998</v>
      </c>
      <c r="AH386" s="170">
        <f t="shared" si="175"/>
        <v>7.5744433737571698E-2</v>
      </c>
      <c r="AI386" s="173">
        <f t="shared" si="176"/>
        <v>0.34808716932420902</v>
      </c>
      <c r="AJ386" s="14">
        <f t="shared" si="158"/>
        <v>6.5084400000000002</v>
      </c>
      <c r="AK386" s="14">
        <f t="shared" si="159"/>
        <v>1.1715199999999999</v>
      </c>
      <c r="AL386" s="14">
        <f t="shared" si="160"/>
        <v>0.41499999999999998</v>
      </c>
      <c r="AM386" s="153">
        <f>V386*AH386</f>
        <v>7.5744433737571698E-2</v>
      </c>
      <c r="AN386" s="153">
        <f>V386*AI386</f>
        <v>0.34808716932420902</v>
      </c>
      <c r="AO386" s="13" t="s">
        <v>801</v>
      </c>
      <c r="AP386" s="13"/>
      <c r="AQ386" s="20">
        <v>39269090</v>
      </c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</row>
    <row r="387" spans="1:62" ht="19.5" customHeight="1">
      <c r="A387" s="44"/>
      <c r="B387" s="44"/>
      <c r="C387" s="44"/>
      <c r="D387" s="44"/>
      <c r="E387" s="38">
        <f t="shared" si="170"/>
        <v>0</v>
      </c>
      <c r="F387" s="24">
        <v>0</v>
      </c>
      <c r="G387" s="13"/>
      <c r="H387" s="25"/>
      <c r="I387" s="26">
        <f t="shared" si="171"/>
        <v>0</v>
      </c>
      <c r="J387" s="27"/>
      <c r="K387" s="28"/>
      <c r="L387" s="29"/>
      <c r="M387" s="30"/>
      <c r="N387" s="30" t="str">
        <f>IF(K387="","",VLOOKUP(K387,'Inventário+Enviado+pela+Amazon+'!$C$1:$G$536,5,0))</f>
        <v/>
      </c>
      <c r="O387" s="31" t="str">
        <f>IF(M387="","",VLOOKUP(M387,'Estoque FULL '!$A:$D,3,0))</f>
        <v/>
      </c>
      <c r="P387" s="117"/>
      <c r="Q387" s="117"/>
      <c r="R387" s="117"/>
      <c r="S387" s="32">
        <f>IFERROR(IF(M387&lt;&gt;"",VLOOKUP(M387,'Estoque FULL '!$A:$D,4,0),0),0)</f>
        <v>0</v>
      </c>
      <c r="T387" s="33">
        <f>IFERROR(VLOOKUP(K387,'Inventário+Enviado+pela+Amazon+'!$C$1:$F$510,4,0),0)</f>
        <v>0</v>
      </c>
      <c r="U387" s="34"/>
      <c r="V387" s="35">
        <f t="shared" si="151"/>
        <v>0</v>
      </c>
      <c r="W387" s="13">
        <f t="shared" ref="W387:W394" si="181">V387*X387</f>
        <v>0</v>
      </c>
      <c r="X387" s="13"/>
      <c r="Y387" s="13"/>
      <c r="Z387" s="13">
        <f t="shared" ref="Z387:Z394" si="182">Y387*V387</f>
        <v>0</v>
      </c>
      <c r="AA387" s="13"/>
      <c r="AB387" s="13"/>
      <c r="AC387" s="13" t="str">
        <f t="shared" si="174"/>
        <v/>
      </c>
      <c r="AD387" s="13"/>
      <c r="AE387" s="13"/>
      <c r="AF387" s="13"/>
      <c r="AG387" s="14"/>
      <c r="AH387" s="170"/>
      <c r="AI387" s="170"/>
      <c r="AJ387" s="14">
        <f t="shared" si="158"/>
        <v>0</v>
      </c>
      <c r="AK387" s="14">
        <f t="shared" si="159"/>
        <v>0</v>
      </c>
      <c r="AL387" s="14">
        <f t="shared" si="160"/>
        <v>0</v>
      </c>
      <c r="AM387" s="14"/>
      <c r="AN387" s="14"/>
      <c r="AO387" s="13"/>
      <c r="AP387" s="13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</row>
    <row r="388" spans="1:62" ht="19.5" customHeight="1">
      <c r="A388" s="22" t="s">
        <v>921</v>
      </c>
      <c r="B388" s="22" t="s">
        <v>922</v>
      </c>
      <c r="C388" s="22"/>
      <c r="D388" s="22"/>
      <c r="E388" s="38">
        <f t="shared" si="170"/>
        <v>0</v>
      </c>
      <c r="F388" s="24">
        <v>0</v>
      </c>
      <c r="G388" s="13"/>
      <c r="H388" s="25"/>
      <c r="I388" s="26">
        <f t="shared" si="171"/>
        <v>0</v>
      </c>
      <c r="J388" s="45" t="s">
        <v>923</v>
      </c>
      <c r="K388" s="28"/>
      <c r="L388" s="29"/>
      <c r="M388" s="30" t="s">
        <v>924</v>
      </c>
      <c r="N388" s="30" t="str">
        <f>IF(K388="","",VLOOKUP(K388,'Inventário+Enviado+pela+Amazon+'!$C$1:$G$536,5,0))</f>
        <v/>
      </c>
      <c r="O388" s="31" t="str">
        <f>IF(M388="","",VLOOKUP(M388,'Estoque FULL '!$A:$D,3,0))</f>
        <v>OZAK89483</v>
      </c>
      <c r="P388" s="117"/>
      <c r="Q388" s="117"/>
      <c r="R388" s="117"/>
      <c r="S388" s="32">
        <f>IFERROR(IF(M388&lt;&gt;"",VLOOKUP(M388,'Estoque FULL '!$A:$D,4,0),0),0)</f>
        <v>0</v>
      </c>
      <c r="T388" s="33">
        <f>IFERROR(VLOOKUP(K388,'Inventário+Enviado+pela+Amazon+'!$C$1:$F$510,4,0),0)</f>
        <v>0</v>
      </c>
      <c r="U388" s="34"/>
      <c r="V388" s="42">
        <f t="shared" si="151"/>
        <v>0</v>
      </c>
      <c r="W388" s="13">
        <f t="shared" si="181"/>
        <v>0</v>
      </c>
      <c r="X388" s="13">
        <v>9.34</v>
      </c>
      <c r="Y388" s="13">
        <v>1.6817</v>
      </c>
      <c r="Z388" s="13">
        <f t="shared" si="182"/>
        <v>0</v>
      </c>
      <c r="AA388" s="13"/>
      <c r="AB388" s="13"/>
      <c r="AC388" s="13" t="str">
        <f t="shared" si="174"/>
        <v/>
      </c>
      <c r="AD388" s="13"/>
      <c r="AE388" s="13"/>
      <c r="AF388" s="13"/>
      <c r="AG388" s="14"/>
      <c r="AH388" s="170"/>
      <c r="AI388" s="170"/>
      <c r="AJ388" s="14">
        <f t="shared" si="158"/>
        <v>0</v>
      </c>
      <c r="AK388" s="14">
        <f t="shared" si="159"/>
        <v>0</v>
      </c>
      <c r="AL388" s="14">
        <f t="shared" si="160"/>
        <v>0</v>
      </c>
      <c r="AM388" s="14"/>
      <c r="AN388" s="14"/>
      <c r="AO388" s="13"/>
      <c r="AP388" s="13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</row>
    <row r="389" spans="1:62" ht="19.5" customHeight="1">
      <c r="A389" s="44" t="s">
        <v>925</v>
      </c>
      <c r="B389" s="44"/>
      <c r="C389" s="44"/>
      <c r="D389" s="44"/>
      <c r="E389" s="38">
        <f t="shared" si="170"/>
        <v>0</v>
      </c>
      <c r="F389" s="24">
        <v>0</v>
      </c>
      <c r="G389" s="13"/>
      <c r="H389" s="25"/>
      <c r="I389" s="26">
        <f t="shared" si="171"/>
        <v>0</v>
      </c>
      <c r="J389" s="27"/>
      <c r="K389" s="28"/>
      <c r="L389" s="29"/>
      <c r="M389" s="30" t="s">
        <v>926</v>
      </c>
      <c r="N389" s="30" t="str">
        <f>IF(K389="","",VLOOKUP(K389,'Inventário+Enviado+pela+Amazon+'!$C$1:$G$536,5,0))</f>
        <v/>
      </c>
      <c r="O389" s="31" t="str">
        <f>IF(M389="","",VLOOKUP(M389,'Estoque FULL '!$A:$D,3,0))</f>
        <v>QXGN90693</v>
      </c>
      <c r="P389" s="117"/>
      <c r="Q389" s="117"/>
      <c r="R389" s="117"/>
      <c r="S389" s="32">
        <f>IFERROR(IF(M389&lt;&gt;"",VLOOKUP(M389,'Estoque FULL '!$A:$D,4,0),0),0)</f>
        <v>0</v>
      </c>
      <c r="T389" s="33">
        <f>IFERROR(VLOOKUP(K389,'Inventário+Enviado+pela+Amazon+'!$C$1:$F$510,4,0),0)</f>
        <v>0</v>
      </c>
      <c r="U389" s="34"/>
      <c r="V389" s="42">
        <f t="shared" si="151"/>
        <v>0</v>
      </c>
      <c r="W389" s="13">
        <f t="shared" si="181"/>
        <v>0</v>
      </c>
      <c r="X389" s="13">
        <v>9.34</v>
      </c>
      <c r="Y389" s="13">
        <v>1.6817</v>
      </c>
      <c r="Z389" s="13">
        <f t="shared" si="182"/>
        <v>0</v>
      </c>
      <c r="AA389" s="13"/>
      <c r="AB389" s="13"/>
      <c r="AC389" s="13" t="str">
        <f t="shared" si="174"/>
        <v/>
      </c>
      <c r="AD389" s="13"/>
      <c r="AE389" s="13"/>
      <c r="AF389" s="13"/>
      <c r="AG389" s="14"/>
      <c r="AH389" s="170"/>
      <c r="AI389" s="170"/>
      <c r="AJ389" s="14">
        <f t="shared" si="158"/>
        <v>0</v>
      </c>
      <c r="AK389" s="14">
        <f t="shared" si="159"/>
        <v>0</v>
      </c>
      <c r="AL389" s="14">
        <f t="shared" si="160"/>
        <v>0</v>
      </c>
      <c r="AM389" s="14"/>
      <c r="AN389" s="14"/>
      <c r="AO389" s="13"/>
      <c r="AP389" s="13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</row>
    <row r="390" spans="1:62" ht="19.5" customHeight="1">
      <c r="A390" s="44" t="s">
        <v>927</v>
      </c>
      <c r="B390" s="44"/>
      <c r="C390" s="44"/>
      <c r="D390" s="44"/>
      <c r="E390" s="38">
        <f t="shared" si="170"/>
        <v>0</v>
      </c>
      <c r="F390" s="24">
        <v>0</v>
      </c>
      <c r="G390" s="13"/>
      <c r="H390" s="25"/>
      <c r="I390" s="26">
        <f t="shared" si="171"/>
        <v>0</v>
      </c>
      <c r="J390" s="27"/>
      <c r="K390" s="28"/>
      <c r="L390" s="29"/>
      <c r="M390" s="30" t="s">
        <v>928</v>
      </c>
      <c r="N390" s="30" t="str">
        <f>IF(K390="","",VLOOKUP(K390,'Inventário+Enviado+pela+Amazon+'!$C$1:$G$536,5,0))</f>
        <v/>
      </c>
      <c r="O390" s="31" t="str">
        <f>IF(M390="","",VLOOKUP(M390,'Estoque FULL '!$A:$D,3,0))</f>
        <v>WODX91591</v>
      </c>
      <c r="P390" s="117"/>
      <c r="Q390" s="117"/>
      <c r="R390" s="117"/>
      <c r="S390" s="32">
        <f>IFERROR(IF(M390&lt;&gt;"",VLOOKUP(M390,'Estoque FULL '!$A:$D,4,0),0),0)</f>
        <v>0</v>
      </c>
      <c r="T390" s="33">
        <f>IFERROR(VLOOKUP(K390,'Inventário+Enviado+pela+Amazon+'!$C$1:$F$510,4,0),0)</f>
        <v>0</v>
      </c>
      <c r="U390" s="34"/>
      <c r="V390" s="42">
        <f t="shared" si="151"/>
        <v>0</v>
      </c>
      <c r="W390" s="13">
        <f t="shared" si="181"/>
        <v>0</v>
      </c>
      <c r="X390" s="13">
        <v>9.34</v>
      </c>
      <c r="Y390" s="13">
        <v>1.6817</v>
      </c>
      <c r="Z390" s="13">
        <f t="shared" si="182"/>
        <v>0</v>
      </c>
      <c r="AA390" s="13"/>
      <c r="AB390" s="13"/>
      <c r="AC390" s="13" t="str">
        <f t="shared" si="174"/>
        <v/>
      </c>
      <c r="AD390" s="13"/>
      <c r="AE390" s="13"/>
      <c r="AF390" s="13"/>
      <c r="AG390" s="14"/>
      <c r="AH390" s="170"/>
      <c r="AI390" s="170"/>
      <c r="AJ390" s="14">
        <f t="shared" si="158"/>
        <v>0</v>
      </c>
      <c r="AK390" s="14">
        <f t="shared" si="159"/>
        <v>0</v>
      </c>
      <c r="AL390" s="14">
        <f t="shared" si="160"/>
        <v>0</v>
      </c>
      <c r="AM390" s="14"/>
      <c r="AN390" s="14"/>
      <c r="AO390" s="13"/>
      <c r="AP390" s="13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</row>
    <row r="391" spans="1:62" ht="19.5" customHeight="1">
      <c r="A391" s="44" t="s">
        <v>929</v>
      </c>
      <c r="B391" s="44"/>
      <c r="C391" s="44"/>
      <c r="D391" s="44"/>
      <c r="E391" s="38">
        <f t="shared" si="170"/>
        <v>28</v>
      </c>
      <c r="F391" s="24">
        <v>28</v>
      </c>
      <c r="G391" s="13"/>
      <c r="H391" s="25"/>
      <c r="I391" s="26">
        <f t="shared" si="171"/>
        <v>0</v>
      </c>
      <c r="J391" s="45" t="s">
        <v>923</v>
      </c>
      <c r="K391" s="28"/>
      <c r="L391" s="29"/>
      <c r="M391" s="30"/>
      <c r="N391" s="30" t="str">
        <f>IF(K391="","",VLOOKUP(K391,'Inventário+Enviado+pela+Amazon+'!$C$1:$G$536,5,0))</f>
        <v/>
      </c>
      <c r="O391" s="31" t="str">
        <f>IF(M391="","",VLOOKUP(M391,'Estoque FULL '!$A:$D,3,0))</f>
        <v/>
      </c>
      <c r="P391" s="117"/>
      <c r="Q391" s="117"/>
      <c r="R391" s="117"/>
      <c r="S391" s="32">
        <f>IFERROR(IF(M391&lt;&gt;"",VLOOKUP(M391,'Estoque FULL '!$A:$D,4,0),0),0)</f>
        <v>0</v>
      </c>
      <c r="T391" s="33">
        <f>IFERROR(VLOOKUP(K391,'Inventário+Enviado+pela+Amazon+'!$C$1:$F$510,4,0),0)</f>
        <v>0</v>
      </c>
      <c r="U391" s="34"/>
      <c r="V391" s="35">
        <f t="shared" si="151"/>
        <v>28</v>
      </c>
      <c r="W391" s="13">
        <f t="shared" si="181"/>
        <v>261.52</v>
      </c>
      <c r="X391" s="13">
        <v>9.34</v>
      </c>
      <c r="Y391" s="13">
        <v>1.6817</v>
      </c>
      <c r="Z391" s="13">
        <f t="shared" si="182"/>
        <v>47.087600000000002</v>
      </c>
      <c r="AA391" s="13"/>
      <c r="AB391" s="13"/>
      <c r="AC391" s="13" t="str">
        <f t="shared" si="174"/>
        <v/>
      </c>
      <c r="AD391" s="13"/>
      <c r="AE391" s="13"/>
      <c r="AF391" s="13"/>
      <c r="AG391" s="14"/>
      <c r="AH391" s="170"/>
      <c r="AI391" s="170"/>
      <c r="AJ391" s="14">
        <f t="shared" si="158"/>
        <v>0</v>
      </c>
      <c r="AK391" s="14">
        <f t="shared" si="159"/>
        <v>0</v>
      </c>
      <c r="AL391" s="14">
        <f t="shared" si="160"/>
        <v>0</v>
      </c>
      <c r="AM391" s="14"/>
      <c r="AN391" s="14"/>
      <c r="AO391" s="13"/>
      <c r="AP391" s="13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</row>
    <row r="392" spans="1:62" ht="19.5" customHeight="1">
      <c r="A392" s="44"/>
      <c r="B392" s="44"/>
      <c r="C392" s="44"/>
      <c r="D392" s="44"/>
      <c r="E392" s="38">
        <f t="shared" si="170"/>
        <v>0</v>
      </c>
      <c r="F392" s="24">
        <v>0</v>
      </c>
      <c r="G392" s="13"/>
      <c r="H392" s="25"/>
      <c r="I392" s="26">
        <f t="shared" si="171"/>
        <v>0</v>
      </c>
      <c r="J392" s="27"/>
      <c r="K392" s="28"/>
      <c r="L392" s="29"/>
      <c r="M392" s="30"/>
      <c r="N392" s="30" t="str">
        <f>IF(K392="","",VLOOKUP(K392,'Inventário+Enviado+pela+Amazon+'!$C$1:$G$536,5,0))</f>
        <v/>
      </c>
      <c r="O392" s="31" t="str">
        <f>IF(M392="","",VLOOKUP(M392,'Estoque FULL '!$A:$D,3,0))</f>
        <v/>
      </c>
      <c r="P392" s="117"/>
      <c r="Q392" s="117"/>
      <c r="R392" s="117"/>
      <c r="S392" s="32">
        <f>IFERROR(IF(M392&lt;&gt;"",VLOOKUP(M392,'Estoque FULL '!$A:$D,4,0),0),0)</f>
        <v>0</v>
      </c>
      <c r="T392" s="33">
        <f>IFERROR(VLOOKUP(K392,'Inventário+Enviado+pela+Amazon+'!$C$1:$F$510,4,0),0)</f>
        <v>0</v>
      </c>
      <c r="U392" s="34"/>
      <c r="V392" s="35">
        <f t="shared" si="151"/>
        <v>0</v>
      </c>
      <c r="W392" s="13">
        <f t="shared" si="181"/>
        <v>0</v>
      </c>
      <c r="X392" s="13"/>
      <c r="Y392" s="13"/>
      <c r="Z392" s="13">
        <f t="shared" si="182"/>
        <v>0</v>
      </c>
      <c r="AA392" s="13"/>
      <c r="AB392" s="13"/>
      <c r="AC392" s="13" t="str">
        <f t="shared" si="174"/>
        <v/>
      </c>
      <c r="AD392" s="13"/>
      <c r="AE392" s="13"/>
      <c r="AF392" s="13"/>
      <c r="AG392" s="14"/>
      <c r="AH392" s="170"/>
      <c r="AI392" s="170"/>
      <c r="AJ392" s="14">
        <f t="shared" si="158"/>
        <v>0</v>
      </c>
      <c r="AK392" s="14">
        <f t="shared" si="159"/>
        <v>0</v>
      </c>
      <c r="AL392" s="14">
        <f t="shared" si="160"/>
        <v>0</v>
      </c>
      <c r="AM392" s="14"/>
      <c r="AN392" s="14"/>
      <c r="AO392" s="13"/>
      <c r="AP392" s="13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</row>
    <row r="393" spans="1:62" ht="19.5" customHeight="1">
      <c r="A393" s="22" t="s">
        <v>930</v>
      </c>
      <c r="B393" s="22" t="s">
        <v>931</v>
      </c>
      <c r="C393" s="22"/>
      <c r="D393" s="22"/>
      <c r="E393" s="38">
        <f t="shared" si="170"/>
        <v>21</v>
      </c>
      <c r="F393" s="24">
        <v>21</v>
      </c>
      <c r="G393" s="13"/>
      <c r="H393" s="25"/>
      <c r="I393" s="26">
        <f t="shared" si="171"/>
        <v>0</v>
      </c>
      <c r="J393" s="45" t="s">
        <v>932</v>
      </c>
      <c r="K393" s="28" t="s">
        <v>933</v>
      </c>
      <c r="L393" s="29"/>
      <c r="M393" s="30"/>
      <c r="N393" s="30" t="str">
        <f>IF(K393="","",VLOOKUP(K393,'Inventário+Enviado+pela+Amazon+'!$C$1:$G$536,5,0))</f>
        <v>FZ-B8FK-FSWS</v>
      </c>
      <c r="O393" s="31" t="str">
        <f>IF(M393="","",VLOOKUP(M393,'Estoque FULL '!$A:$D,3,0))</f>
        <v/>
      </c>
      <c r="P393" s="117"/>
      <c r="Q393" s="117"/>
      <c r="R393" s="117"/>
      <c r="S393" s="32">
        <f>IFERROR(IF(M393&lt;&gt;"",VLOOKUP(M393,'Estoque FULL '!$A:$D,4,0),0),0)</f>
        <v>0</v>
      </c>
      <c r="T393" s="33">
        <f>IFERROR(VLOOKUP(K393,'Inventário+Enviado+pela+Amazon+'!$C$1:$F$510,4,0),0)</f>
        <v>0</v>
      </c>
      <c r="U393" s="34"/>
      <c r="V393" s="35">
        <f t="shared" si="151"/>
        <v>21</v>
      </c>
      <c r="W393" s="13">
        <f t="shared" si="181"/>
        <v>196.14</v>
      </c>
      <c r="X393" s="13">
        <v>9.34</v>
      </c>
      <c r="Y393" s="13">
        <v>1.6817</v>
      </c>
      <c r="Z393" s="13">
        <f t="shared" si="182"/>
        <v>35.3157</v>
      </c>
      <c r="AA393" s="13"/>
      <c r="AB393" s="13"/>
      <c r="AC393" s="13" t="str">
        <f t="shared" si="174"/>
        <v/>
      </c>
      <c r="AD393" s="13"/>
      <c r="AE393" s="13"/>
      <c r="AF393" s="13"/>
      <c r="AG393" s="14"/>
      <c r="AH393" s="170"/>
      <c r="AI393" s="170"/>
      <c r="AJ393" s="14">
        <f t="shared" si="158"/>
        <v>0</v>
      </c>
      <c r="AK393" s="14">
        <f t="shared" si="159"/>
        <v>0</v>
      </c>
      <c r="AL393" s="14">
        <f t="shared" si="160"/>
        <v>0</v>
      </c>
      <c r="AM393" s="14"/>
      <c r="AN393" s="14"/>
      <c r="AO393" s="13"/>
      <c r="AP393" s="13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</row>
    <row r="394" spans="1:62" ht="19.5" customHeight="1">
      <c r="A394" s="44" t="s">
        <v>934</v>
      </c>
      <c r="B394" s="44"/>
      <c r="C394" s="44"/>
      <c r="D394" s="44"/>
      <c r="E394" s="38">
        <f t="shared" si="170"/>
        <v>0</v>
      </c>
      <c r="F394" s="24">
        <v>0</v>
      </c>
      <c r="G394" s="13"/>
      <c r="H394" s="25"/>
      <c r="I394" s="26">
        <f t="shared" si="171"/>
        <v>0</v>
      </c>
      <c r="J394" s="27"/>
      <c r="K394" s="28" t="s">
        <v>935</v>
      </c>
      <c r="L394" s="29"/>
      <c r="M394" s="30"/>
      <c r="N394" s="30" t="str">
        <f>IF(K394="","",VLOOKUP(K394,'Inventário+Enviado+pela+Amazon+'!$C$1:$G$536,5,0))</f>
        <v>11-V7LM-37HW</v>
      </c>
      <c r="O394" s="31" t="str">
        <f>IF(M394="","",VLOOKUP(M394,'Estoque FULL '!$A:$D,3,0))</f>
        <v/>
      </c>
      <c r="P394" s="117"/>
      <c r="Q394" s="117"/>
      <c r="R394" s="117"/>
      <c r="S394" s="32">
        <f>IFERROR(IF(M394&lt;&gt;"",VLOOKUP(M394,'Estoque FULL '!$A:$D,4,0),0),0)</f>
        <v>0</v>
      </c>
      <c r="T394" s="33">
        <f>IFERROR(VLOOKUP(K394,'Inventário+Enviado+pela+Amazon+'!$C$1:$F$510,4,0),0)</f>
        <v>0</v>
      </c>
      <c r="U394" s="34"/>
      <c r="V394" s="35">
        <f t="shared" si="151"/>
        <v>0</v>
      </c>
      <c r="W394" s="13">
        <f t="shared" si="181"/>
        <v>0</v>
      </c>
      <c r="X394" s="13"/>
      <c r="Y394" s="13"/>
      <c r="Z394" s="13">
        <f t="shared" si="182"/>
        <v>0</v>
      </c>
      <c r="AA394" s="13"/>
      <c r="AB394" s="13"/>
      <c r="AC394" s="13" t="str">
        <f t="shared" si="174"/>
        <v/>
      </c>
      <c r="AD394" s="13"/>
      <c r="AE394" s="13"/>
      <c r="AF394" s="13"/>
      <c r="AG394" s="14"/>
      <c r="AH394" s="170"/>
      <c r="AI394" s="170"/>
      <c r="AJ394" s="14">
        <f t="shared" si="158"/>
        <v>0</v>
      </c>
      <c r="AK394" s="14">
        <f t="shared" si="159"/>
        <v>0</v>
      </c>
      <c r="AL394" s="14">
        <f t="shared" si="160"/>
        <v>0</v>
      </c>
      <c r="AM394" s="14"/>
      <c r="AN394" s="14"/>
      <c r="AO394" s="13"/>
      <c r="AP394" s="13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</row>
    <row r="395" spans="1:62" ht="19.5" customHeight="1">
      <c r="A395" s="44" t="s">
        <v>936</v>
      </c>
      <c r="B395" s="44"/>
      <c r="C395" s="44"/>
      <c r="D395" s="44"/>
      <c r="E395" s="38">
        <f t="shared" si="170"/>
        <v>43</v>
      </c>
      <c r="F395" s="24">
        <v>43</v>
      </c>
      <c r="G395" s="13"/>
      <c r="H395" s="25"/>
      <c r="I395" s="26">
        <f t="shared" si="171"/>
        <v>0</v>
      </c>
      <c r="J395" s="45" t="s">
        <v>937</v>
      </c>
      <c r="K395" s="28" t="s">
        <v>938</v>
      </c>
      <c r="L395" s="29"/>
      <c r="M395" s="30"/>
      <c r="N395" s="30" t="str">
        <f>IF(K395="","",VLOOKUP(K395,'Inventário+Enviado+pela+Amazon+'!$C$1:$G$536,5,0))</f>
        <v>NS-2ARR-ZD1U</v>
      </c>
      <c r="O395" s="31" t="str">
        <f>IF(M395="","",VLOOKUP(M395,'Estoque FULL '!$A:$D,3,0))</f>
        <v/>
      </c>
      <c r="P395" s="117"/>
      <c r="Q395" s="117"/>
      <c r="R395" s="117"/>
      <c r="S395" s="32">
        <f>IFERROR(IF(M395&lt;&gt;"",VLOOKUP(M395,'Estoque FULL '!$A:$D,4,0),0),0)</f>
        <v>0</v>
      </c>
      <c r="T395" s="33">
        <f>IFERROR(VLOOKUP(K395,'Inventário+Enviado+pela+Amazon+'!$C$1:$F$510,4,0),0)</f>
        <v>0</v>
      </c>
      <c r="U395" s="34"/>
      <c r="V395" s="35">
        <f t="shared" si="151"/>
        <v>43</v>
      </c>
      <c r="W395" s="13"/>
      <c r="X395" s="13"/>
      <c r="Y395" s="13"/>
      <c r="Z395" s="13"/>
      <c r="AA395" s="13"/>
      <c r="AB395" s="13"/>
      <c r="AC395" s="13" t="str">
        <f t="shared" si="174"/>
        <v/>
      </c>
      <c r="AD395" s="13"/>
      <c r="AE395" s="13"/>
      <c r="AF395" s="13"/>
      <c r="AG395" s="14"/>
      <c r="AH395" s="170"/>
      <c r="AI395" s="170"/>
      <c r="AJ395" s="14">
        <f t="shared" si="158"/>
        <v>0</v>
      </c>
      <c r="AK395" s="14">
        <f t="shared" si="159"/>
        <v>0</v>
      </c>
      <c r="AL395" s="14">
        <f t="shared" si="160"/>
        <v>0</v>
      </c>
      <c r="AM395" s="14"/>
      <c r="AN395" s="14"/>
      <c r="AO395" s="13"/>
      <c r="AP395" s="13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</row>
    <row r="396" spans="1:62" ht="19.5" customHeight="1">
      <c r="A396" s="44" t="s">
        <v>939</v>
      </c>
      <c r="B396" s="44"/>
      <c r="C396" s="44"/>
      <c r="D396" s="44"/>
      <c r="E396" s="38">
        <f t="shared" si="170"/>
        <v>2</v>
      </c>
      <c r="F396" s="24">
        <v>2</v>
      </c>
      <c r="G396" s="13"/>
      <c r="H396" s="25"/>
      <c r="I396" s="26">
        <f t="shared" si="171"/>
        <v>0</v>
      </c>
      <c r="J396" s="45" t="s">
        <v>937</v>
      </c>
      <c r="K396" s="28" t="s">
        <v>940</v>
      </c>
      <c r="L396" s="29"/>
      <c r="M396" s="30"/>
      <c r="N396" s="30" t="str">
        <f>IF(K396="","",VLOOKUP(K396,'Inventário+Enviado+pela+Amazon+'!$C$1:$G$536,5,0))</f>
        <v>HT-JDZ8-CT5X</v>
      </c>
      <c r="O396" s="31" t="str">
        <f>IF(M396="","",VLOOKUP(M396,'Estoque FULL '!$A:$D,3,0))</f>
        <v/>
      </c>
      <c r="P396" s="117"/>
      <c r="Q396" s="117"/>
      <c r="R396" s="117"/>
      <c r="S396" s="32">
        <f>IFERROR(IF(M396&lt;&gt;"",VLOOKUP(M396,'Estoque FULL '!$A:$D,4,0),0),0)</f>
        <v>0</v>
      </c>
      <c r="T396" s="33">
        <f>IFERROR(VLOOKUP(K396,'Inventário+Enviado+pela+Amazon+'!$C$1:$F$510,4,0),0)</f>
        <v>0</v>
      </c>
      <c r="U396" s="34"/>
      <c r="V396" s="35">
        <f t="shared" si="151"/>
        <v>2</v>
      </c>
      <c r="W396" s="13"/>
      <c r="X396" s="13"/>
      <c r="Y396" s="13"/>
      <c r="Z396" s="13"/>
      <c r="AA396" s="13"/>
      <c r="AB396" s="13"/>
      <c r="AC396" s="13" t="str">
        <f t="shared" si="174"/>
        <v/>
      </c>
      <c r="AD396" s="13"/>
      <c r="AE396" s="13"/>
      <c r="AF396" s="13"/>
      <c r="AG396" s="14"/>
      <c r="AH396" s="170"/>
      <c r="AI396" s="170"/>
      <c r="AJ396" s="14">
        <f t="shared" si="158"/>
        <v>0</v>
      </c>
      <c r="AK396" s="14">
        <f t="shared" si="159"/>
        <v>0</v>
      </c>
      <c r="AL396" s="14">
        <f t="shared" si="160"/>
        <v>0</v>
      </c>
      <c r="AM396" s="14"/>
      <c r="AN396" s="14"/>
      <c r="AO396" s="13"/>
      <c r="AP396" s="13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</row>
    <row r="397" spans="1:62" ht="19.5" customHeight="1">
      <c r="A397" s="44"/>
      <c r="B397" s="44" t="s">
        <v>941</v>
      </c>
      <c r="C397" s="44"/>
      <c r="D397" s="44"/>
      <c r="E397" s="38">
        <f t="shared" si="170"/>
        <v>0</v>
      </c>
      <c r="F397" s="24">
        <v>0</v>
      </c>
      <c r="G397" s="13"/>
      <c r="H397" s="25"/>
      <c r="I397" s="26">
        <f t="shared" si="171"/>
        <v>0</v>
      </c>
      <c r="J397" s="27"/>
      <c r="K397" s="28"/>
      <c r="L397" s="29"/>
      <c r="M397" s="30"/>
      <c r="N397" s="30" t="str">
        <f>IF(K397="","",VLOOKUP(K397,'Inventário+Enviado+pela+Amazon+'!$C$1:$G$536,5,0))</f>
        <v/>
      </c>
      <c r="O397" s="31" t="str">
        <f>IF(M397="","",VLOOKUP(M397,'Estoque FULL '!$A:$D,3,0))</f>
        <v/>
      </c>
      <c r="P397" s="117"/>
      <c r="Q397" s="117"/>
      <c r="R397" s="117"/>
      <c r="S397" s="32">
        <f>IFERROR(IF(M397&lt;&gt;"",VLOOKUP(M397,'Estoque FULL '!$A:$D,4,0),0),0)</f>
        <v>0</v>
      </c>
      <c r="T397" s="33">
        <f>IFERROR(VLOOKUP(K397,'Inventário+Enviado+pela+Amazon+'!$C$1:$F$510,4,0),0)</f>
        <v>0</v>
      </c>
      <c r="U397" s="34"/>
      <c r="V397" s="35">
        <f t="shared" si="151"/>
        <v>0</v>
      </c>
      <c r="W397" s="13">
        <f t="shared" ref="W397:W406" si="183">V397*X397</f>
        <v>0</v>
      </c>
      <c r="X397" s="13">
        <v>9.34</v>
      </c>
      <c r="Y397" s="13">
        <v>1.6817</v>
      </c>
      <c r="Z397" s="13">
        <f t="shared" ref="Z397:Z406" si="184">Y397*V397</f>
        <v>0</v>
      </c>
      <c r="AA397" s="13"/>
      <c r="AB397" s="13"/>
      <c r="AC397" s="13" t="str">
        <f t="shared" si="174"/>
        <v/>
      </c>
      <c r="AD397" s="13"/>
      <c r="AE397" s="13"/>
      <c r="AF397" s="13"/>
      <c r="AG397" s="14"/>
      <c r="AH397" s="170"/>
      <c r="AI397" s="170"/>
      <c r="AJ397" s="14">
        <f t="shared" si="158"/>
        <v>0</v>
      </c>
      <c r="AK397" s="14">
        <f t="shared" si="159"/>
        <v>0</v>
      </c>
      <c r="AL397" s="14">
        <f t="shared" si="160"/>
        <v>0</v>
      </c>
      <c r="AM397" s="14"/>
      <c r="AN397" s="14"/>
      <c r="AO397" s="13"/>
      <c r="AP397" s="13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</row>
    <row r="398" spans="1:62" ht="19.5" customHeight="1">
      <c r="A398" s="44"/>
      <c r="B398" s="44"/>
      <c r="C398" s="44"/>
      <c r="D398" s="44"/>
      <c r="E398" s="38">
        <f t="shared" si="170"/>
        <v>0</v>
      </c>
      <c r="F398" s="24">
        <v>0</v>
      </c>
      <c r="G398" s="13"/>
      <c r="H398" s="25"/>
      <c r="I398" s="26">
        <f t="shared" si="171"/>
        <v>0</v>
      </c>
      <c r="J398" s="27"/>
      <c r="K398" s="28"/>
      <c r="L398" s="29"/>
      <c r="M398" s="30"/>
      <c r="N398" s="30" t="str">
        <f>IF(K398="","",VLOOKUP(K398,'Inventário+Enviado+pela+Amazon+'!$C$1:$G$536,5,0))</f>
        <v/>
      </c>
      <c r="O398" s="31" t="str">
        <f>IF(M398="","",VLOOKUP(M398,'Estoque FULL '!$A:$D,3,0))</f>
        <v/>
      </c>
      <c r="P398" s="117"/>
      <c r="Q398" s="117"/>
      <c r="R398" s="117"/>
      <c r="S398" s="32">
        <f>IFERROR(IF(M398&lt;&gt;"",VLOOKUP(M398,'Estoque FULL '!$A:$D,4,0),0),0)</f>
        <v>0</v>
      </c>
      <c r="T398" s="33">
        <f>IFERROR(VLOOKUP(K398,'Inventário+Enviado+pela+Amazon+'!$C$1:$F$510,4,0),0)</f>
        <v>0</v>
      </c>
      <c r="U398" s="34"/>
      <c r="V398" s="35">
        <f t="shared" si="151"/>
        <v>0</v>
      </c>
      <c r="W398" s="13">
        <f t="shared" si="183"/>
        <v>0</v>
      </c>
      <c r="X398" s="13"/>
      <c r="Y398" s="13"/>
      <c r="Z398" s="13">
        <f t="shared" si="184"/>
        <v>0</v>
      </c>
      <c r="AA398" s="13"/>
      <c r="AB398" s="13"/>
      <c r="AC398" s="13" t="str">
        <f t="shared" si="174"/>
        <v/>
      </c>
      <c r="AD398" s="13"/>
      <c r="AE398" s="13"/>
      <c r="AF398" s="13"/>
      <c r="AG398" s="14"/>
      <c r="AH398" s="170"/>
      <c r="AI398" s="170"/>
      <c r="AJ398" s="14">
        <f t="shared" si="158"/>
        <v>0</v>
      </c>
      <c r="AK398" s="14">
        <f t="shared" si="159"/>
        <v>0</v>
      </c>
      <c r="AL398" s="14">
        <f t="shared" si="160"/>
        <v>0</v>
      </c>
      <c r="AM398" s="14"/>
      <c r="AN398" s="14"/>
      <c r="AO398" s="13"/>
      <c r="AP398" s="13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</row>
    <row r="399" spans="1:62" ht="19.5" customHeight="1">
      <c r="A399" s="1"/>
      <c r="B399" s="1"/>
      <c r="C399" s="1"/>
      <c r="D399" s="1"/>
      <c r="E399" s="38">
        <f t="shared" si="170"/>
        <v>0</v>
      </c>
      <c r="F399" s="24">
        <v>0</v>
      </c>
      <c r="G399" s="1"/>
      <c r="H399" s="70"/>
      <c r="I399" s="26">
        <f t="shared" si="171"/>
        <v>0</v>
      </c>
      <c r="J399" s="27"/>
      <c r="K399" s="125"/>
      <c r="L399" s="126"/>
      <c r="M399" s="127"/>
      <c r="N399" s="30" t="str">
        <f>IF(K399="","",VLOOKUP(K399,'Inventário+Enviado+pela+Amazon+'!$C$1:$G$536,5,0))</f>
        <v/>
      </c>
      <c r="O399" s="31" t="str">
        <f>IF(M399="","",VLOOKUP(M399,'Estoque FULL '!$A:$D,3,0))</f>
        <v/>
      </c>
      <c r="P399" s="128"/>
      <c r="Q399" s="128"/>
      <c r="R399" s="128"/>
      <c r="S399" s="32">
        <f>IFERROR(IF(M399&lt;&gt;"",VLOOKUP(M399,'Estoque FULL '!$A:$D,4,0),0),0)</f>
        <v>0</v>
      </c>
      <c r="T399" s="33">
        <f>IFERROR(VLOOKUP(K399,'Inventário+Enviado+pela+Amazon+'!$C$1:$F$510,4,0),0)</f>
        <v>0</v>
      </c>
      <c r="U399" s="34"/>
      <c r="V399" s="35">
        <f t="shared" si="151"/>
        <v>0</v>
      </c>
      <c r="W399" s="13">
        <f t="shared" si="183"/>
        <v>0</v>
      </c>
      <c r="X399" s="13"/>
      <c r="Y399" s="13"/>
      <c r="Z399" s="13">
        <f t="shared" si="184"/>
        <v>0</v>
      </c>
      <c r="AA399" s="13"/>
      <c r="AB399" s="13"/>
      <c r="AC399" s="13" t="str">
        <f t="shared" si="174"/>
        <v/>
      </c>
      <c r="AD399" s="13"/>
      <c r="AE399" s="13"/>
      <c r="AF399" s="13"/>
      <c r="AG399" s="14"/>
      <c r="AH399" s="170"/>
      <c r="AI399" s="170"/>
      <c r="AJ399" s="14">
        <f t="shared" si="158"/>
        <v>0</v>
      </c>
      <c r="AK399" s="14">
        <f t="shared" si="159"/>
        <v>0</v>
      </c>
      <c r="AL399" s="14">
        <f t="shared" si="160"/>
        <v>0</v>
      </c>
      <c r="AM399" s="14"/>
      <c r="AN399" s="14"/>
      <c r="AO399" s="13"/>
      <c r="AP399" s="13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</row>
    <row r="400" spans="1:62" ht="19.5" customHeight="1">
      <c r="A400" s="22" t="s">
        <v>942</v>
      </c>
      <c r="B400" s="22" t="s">
        <v>943</v>
      </c>
      <c r="C400" s="22"/>
      <c r="D400" s="22"/>
      <c r="E400" s="38">
        <f t="shared" si="170"/>
        <v>44</v>
      </c>
      <c r="F400" s="24">
        <v>44</v>
      </c>
      <c r="G400" s="13"/>
      <c r="H400" s="25"/>
      <c r="I400" s="26">
        <f t="shared" si="171"/>
        <v>0</v>
      </c>
      <c r="J400" s="45" t="s">
        <v>944</v>
      </c>
      <c r="K400" s="28"/>
      <c r="L400" s="29"/>
      <c r="M400" s="30" t="s">
        <v>945</v>
      </c>
      <c r="N400" s="30" t="str">
        <f>IF(K400="","",VLOOKUP(K400,'Inventário+Enviado+pela+Amazon+'!$C$1:$G$536,5,0))</f>
        <v/>
      </c>
      <c r="O400" s="31" t="str">
        <f>IF(M400="","",VLOOKUP(M400,'Estoque FULL '!$A:$D,3,0))</f>
        <v>XHKF22141</v>
      </c>
      <c r="P400" s="117"/>
      <c r="Q400" s="117"/>
      <c r="R400" s="117"/>
      <c r="S400" s="32">
        <f>IFERROR(IF(M400&lt;&gt;"",VLOOKUP(M400,'Estoque FULL '!$A:$D,4,0),0),0)</f>
        <v>0</v>
      </c>
      <c r="T400" s="33">
        <f>IFERROR(VLOOKUP(K400,'Inventário+Enviado+pela+Amazon+'!$C$1:$F$510,4,0),0)</f>
        <v>0</v>
      </c>
      <c r="U400" s="34"/>
      <c r="V400" s="42">
        <f t="shared" si="151"/>
        <v>44</v>
      </c>
      <c r="W400" s="13">
        <f t="shared" si="183"/>
        <v>410.96</v>
      </c>
      <c r="X400" s="13">
        <v>9.34</v>
      </c>
      <c r="Y400" s="13">
        <v>1.6817</v>
      </c>
      <c r="Z400" s="13">
        <f t="shared" si="184"/>
        <v>73.994799999999998</v>
      </c>
      <c r="AA400" s="13"/>
      <c r="AB400" s="13"/>
      <c r="AC400" s="13" t="str">
        <f t="shared" si="174"/>
        <v/>
      </c>
      <c r="AD400" s="13"/>
      <c r="AE400" s="13">
        <v>9.9808367346938791</v>
      </c>
      <c r="AF400" s="13">
        <v>1.6800612244897959</v>
      </c>
      <c r="AG400" s="153">
        <v>0.62</v>
      </c>
      <c r="AH400" s="170">
        <f>AI400/4.59554784619832</f>
        <v>0.11316035883685412</v>
      </c>
      <c r="AI400" s="173">
        <f>AG400*0.838764263431829</f>
        <v>0.52003384332773395</v>
      </c>
      <c r="AJ400" s="14">
        <f t="shared" si="158"/>
        <v>439.1568163265307</v>
      </c>
      <c r="AK400" s="14">
        <f t="shared" si="159"/>
        <v>73.922693877551012</v>
      </c>
      <c r="AL400" s="14">
        <f t="shared" si="160"/>
        <v>27.28</v>
      </c>
      <c r="AM400" s="153">
        <f>V400*AH400</f>
        <v>4.9790557888215812</v>
      </c>
      <c r="AN400" s="153">
        <f>V400*AI400</f>
        <v>22.881489106420293</v>
      </c>
      <c r="AO400" s="106" t="s">
        <v>715</v>
      </c>
      <c r="AP400" s="13" t="s">
        <v>792</v>
      </c>
      <c r="AQ400" s="20">
        <v>39269090</v>
      </c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</row>
    <row r="401" spans="1:62" ht="19.5" customHeight="1">
      <c r="A401" s="44" t="s">
        <v>946</v>
      </c>
      <c r="B401" s="44"/>
      <c r="C401" s="44"/>
      <c r="D401" s="44"/>
      <c r="E401" s="38">
        <f t="shared" si="170"/>
        <v>90</v>
      </c>
      <c r="F401" s="24">
        <v>90</v>
      </c>
      <c r="G401" s="13"/>
      <c r="H401" s="25"/>
      <c r="I401" s="26">
        <f t="shared" si="171"/>
        <v>0</v>
      </c>
      <c r="J401" s="45" t="s">
        <v>944</v>
      </c>
      <c r="K401" s="28"/>
      <c r="L401" s="29"/>
      <c r="M401" s="30" t="s">
        <v>947</v>
      </c>
      <c r="N401" s="30" t="str">
        <f>IF(K401="","",VLOOKUP(K401,'Inventário+Enviado+pela+Amazon+'!$C$1:$G$536,5,0))</f>
        <v/>
      </c>
      <c r="O401" s="31" t="str">
        <f>IF(M401="","",VLOOKUP(M401,'Estoque FULL '!$A:$D,3,0))</f>
        <v>EGFS88536</v>
      </c>
      <c r="P401" s="117"/>
      <c r="Q401" s="117"/>
      <c r="R401" s="117"/>
      <c r="S401" s="32">
        <f>IFERROR(IF(M401&lt;&gt;"",VLOOKUP(M401,'Estoque FULL '!$A:$D,4,0),0),0)</f>
        <v>0</v>
      </c>
      <c r="T401" s="33">
        <f>IFERROR(VLOOKUP(K401,'Inventário+Enviado+pela+Amazon+'!$C$1:$F$510,4,0),0)</f>
        <v>0</v>
      </c>
      <c r="U401" s="34"/>
      <c r="V401" s="42">
        <f t="shared" si="151"/>
        <v>90</v>
      </c>
      <c r="W401" s="13">
        <f t="shared" si="183"/>
        <v>840.6</v>
      </c>
      <c r="X401" s="13">
        <v>9.34</v>
      </c>
      <c r="Y401" s="13">
        <v>1.6817</v>
      </c>
      <c r="Z401" s="13">
        <f t="shared" si="184"/>
        <v>151.35300000000001</v>
      </c>
      <c r="AA401" s="13"/>
      <c r="AB401" s="13"/>
      <c r="AC401" s="13" t="str">
        <f t="shared" si="174"/>
        <v/>
      </c>
      <c r="AD401" s="13"/>
      <c r="AE401" s="13">
        <v>9.9808367346938791</v>
      </c>
      <c r="AF401" s="13">
        <v>1.6800612244897959</v>
      </c>
      <c r="AG401" s="153">
        <v>0.62</v>
      </c>
      <c r="AH401" s="170">
        <f>AI401/4.59554784619832</f>
        <v>0.11316035883685412</v>
      </c>
      <c r="AI401" s="173">
        <f>AG401*0.838764263431829</f>
        <v>0.52003384332773395</v>
      </c>
      <c r="AJ401" s="14">
        <f t="shared" si="158"/>
        <v>898.27530612244914</v>
      </c>
      <c r="AK401" s="14">
        <f t="shared" si="159"/>
        <v>151.20551020408163</v>
      </c>
      <c r="AL401" s="14">
        <f t="shared" si="160"/>
        <v>55.8</v>
      </c>
      <c r="AM401" s="153">
        <f>V401*AH401</f>
        <v>10.184432295316871</v>
      </c>
      <c r="AN401" s="153">
        <f>V401*AI401</f>
        <v>46.803045899496055</v>
      </c>
      <c r="AO401" s="106" t="s">
        <v>715</v>
      </c>
      <c r="AP401" s="13" t="s">
        <v>792</v>
      </c>
      <c r="AQ401" s="20">
        <v>39269090</v>
      </c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</row>
    <row r="402" spans="1:62" ht="19.5" customHeight="1">
      <c r="A402" s="44" t="s">
        <v>948</v>
      </c>
      <c r="B402" s="44"/>
      <c r="C402" s="44"/>
      <c r="D402" s="44"/>
      <c r="E402" s="38">
        <f t="shared" si="170"/>
        <v>94</v>
      </c>
      <c r="F402" s="24">
        <v>94</v>
      </c>
      <c r="G402" s="13"/>
      <c r="H402" s="25"/>
      <c r="I402" s="26">
        <f t="shared" si="171"/>
        <v>0</v>
      </c>
      <c r="J402" s="45" t="s">
        <v>944</v>
      </c>
      <c r="K402" s="28" t="s">
        <v>949</v>
      </c>
      <c r="L402" s="29"/>
      <c r="M402" s="30" t="s">
        <v>950</v>
      </c>
      <c r="N402" s="30" t="str">
        <f>IF(K402="","",VLOOKUP(K402,'Inventário+Enviado+pela+Amazon+'!$C$1:$G$536,5,0))</f>
        <v>NC-JCHU-ZOPZ</v>
      </c>
      <c r="O402" s="31" t="str">
        <f>IF(M402="","",VLOOKUP(M402,'Estoque FULL '!$A:$D,3,0))</f>
        <v>DCOG89742</v>
      </c>
      <c r="P402" s="117"/>
      <c r="Q402" s="117"/>
      <c r="R402" s="117"/>
      <c r="S402" s="32">
        <f>IFERROR(IF(M402&lt;&gt;"",VLOOKUP(M402,'Estoque FULL '!$A:$D,4,0),0),0)</f>
        <v>0</v>
      </c>
      <c r="T402" s="33">
        <f>IFERROR(VLOOKUP(K402,'Inventário+Enviado+pela+Amazon+'!$C$1:$F$510,4,0),0)</f>
        <v>14</v>
      </c>
      <c r="U402" s="34"/>
      <c r="V402" s="42">
        <f t="shared" si="151"/>
        <v>108</v>
      </c>
      <c r="W402" s="13">
        <f t="shared" si="183"/>
        <v>1008.72</v>
      </c>
      <c r="X402" s="13">
        <v>9.34</v>
      </c>
      <c r="Y402" s="13">
        <v>1.6817</v>
      </c>
      <c r="Z402" s="13">
        <f t="shared" si="184"/>
        <v>181.62360000000001</v>
      </c>
      <c r="AA402" s="13"/>
      <c r="AB402" s="13"/>
      <c r="AC402" s="13" t="str">
        <f t="shared" si="174"/>
        <v/>
      </c>
      <c r="AD402" s="13"/>
      <c r="AE402" s="13">
        <v>9.9808367346938791</v>
      </c>
      <c r="AF402" s="13">
        <v>1.6800612244897959</v>
      </c>
      <c r="AG402" s="153">
        <v>0.62</v>
      </c>
      <c r="AH402" s="170">
        <f>AI402/4.59554784619832</f>
        <v>0.11316035883685412</v>
      </c>
      <c r="AI402" s="173">
        <f>AG402*0.838764263431829</f>
        <v>0.52003384332773395</v>
      </c>
      <c r="AJ402" s="14">
        <f t="shared" si="158"/>
        <v>1077.930367346939</v>
      </c>
      <c r="AK402" s="14">
        <f t="shared" si="159"/>
        <v>181.44661224489795</v>
      </c>
      <c r="AL402" s="14">
        <f t="shared" si="160"/>
        <v>66.959999999999994</v>
      </c>
      <c r="AM402" s="153">
        <f>V402*AH402</f>
        <v>12.221318754380244</v>
      </c>
      <c r="AN402" s="153">
        <f>V402*AI402</f>
        <v>56.163655079395269</v>
      </c>
      <c r="AO402" s="106" t="s">
        <v>715</v>
      </c>
      <c r="AP402" s="13" t="s">
        <v>792</v>
      </c>
      <c r="AQ402" s="20">
        <v>39269090</v>
      </c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</row>
    <row r="403" spans="1:62" ht="19.5" customHeight="1">
      <c r="A403" s="44" t="s">
        <v>951</v>
      </c>
      <c r="B403" s="44"/>
      <c r="C403" s="44"/>
      <c r="D403" s="44"/>
      <c r="E403" s="38">
        <f t="shared" si="170"/>
        <v>249</v>
      </c>
      <c r="F403" s="24">
        <v>249</v>
      </c>
      <c r="G403" s="13"/>
      <c r="H403" s="25"/>
      <c r="I403" s="26">
        <f t="shared" si="171"/>
        <v>0</v>
      </c>
      <c r="J403" s="45" t="s">
        <v>944</v>
      </c>
      <c r="K403" s="28" t="s">
        <v>952</v>
      </c>
      <c r="L403" s="29"/>
      <c r="M403" s="30" t="s">
        <v>953</v>
      </c>
      <c r="N403" s="30" t="str">
        <f>IF(K403="","",VLOOKUP(K403,'Inventário+Enviado+pela+Amazon+'!$C$1:$G$536,5,0))</f>
        <v>OT-MPN5-MIT2</v>
      </c>
      <c r="O403" s="31" t="str">
        <f>IF(M403="","",VLOOKUP(M403,'Estoque FULL '!$A:$D,3,0))</f>
        <v>SAST90209</v>
      </c>
      <c r="P403" s="117"/>
      <c r="Q403" s="117"/>
      <c r="R403" s="117"/>
      <c r="S403" s="32">
        <f>IFERROR(IF(M403&lt;&gt;"",VLOOKUP(M403,'Estoque FULL '!$A:$D,4,0),0),0)</f>
        <v>14</v>
      </c>
      <c r="T403" s="33">
        <f>IFERROR(VLOOKUP(K403,'Inventário+Enviado+pela+Amazon+'!$C$1:$F$510,4,0),0)</f>
        <v>0</v>
      </c>
      <c r="U403" s="34"/>
      <c r="V403" s="42">
        <f t="shared" si="151"/>
        <v>263</v>
      </c>
      <c r="W403" s="13">
        <f t="shared" si="183"/>
        <v>2456.42</v>
      </c>
      <c r="X403" s="13">
        <v>9.34</v>
      </c>
      <c r="Y403" s="13">
        <v>1.6817</v>
      </c>
      <c r="Z403" s="13">
        <f t="shared" si="184"/>
        <v>442.28710000000001</v>
      </c>
      <c r="AA403" s="13"/>
      <c r="AB403" s="13"/>
      <c r="AC403" s="13" t="str">
        <f t="shared" si="174"/>
        <v/>
      </c>
      <c r="AD403" s="13"/>
      <c r="AE403" s="13">
        <v>9.9808367346938791</v>
      </c>
      <c r="AF403" s="13">
        <v>1.6800612244897959</v>
      </c>
      <c r="AG403" s="153">
        <v>0.62</v>
      </c>
      <c r="AH403" s="170">
        <f>AI403/4.59554784619832</f>
        <v>0.11316035883685412</v>
      </c>
      <c r="AI403" s="173">
        <f>AG403*0.838764263431829</f>
        <v>0.52003384332773395</v>
      </c>
      <c r="AJ403" s="14">
        <f t="shared" si="158"/>
        <v>2624.9600612244903</v>
      </c>
      <c r="AK403" s="14">
        <f t="shared" si="159"/>
        <v>441.85610204081632</v>
      </c>
      <c r="AL403" s="14">
        <f t="shared" si="160"/>
        <v>163.06</v>
      </c>
      <c r="AM403" s="153">
        <f>V403*AH403</f>
        <v>29.761174374092633</v>
      </c>
      <c r="AN403" s="153">
        <f>V403*AI403</f>
        <v>136.76890079519401</v>
      </c>
      <c r="AO403" s="106" t="s">
        <v>715</v>
      </c>
      <c r="AP403" s="13" t="s">
        <v>792</v>
      </c>
      <c r="AQ403" s="20">
        <v>39269090</v>
      </c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</row>
    <row r="404" spans="1:62" ht="19.5" customHeight="1">
      <c r="A404" s="44"/>
      <c r="B404" s="44"/>
      <c r="C404" s="44"/>
      <c r="D404" s="44"/>
      <c r="E404" s="38">
        <f t="shared" si="170"/>
        <v>0</v>
      </c>
      <c r="F404" s="24">
        <v>0</v>
      </c>
      <c r="G404" s="13"/>
      <c r="H404" s="25"/>
      <c r="I404" s="26">
        <f t="shared" si="171"/>
        <v>0</v>
      </c>
      <c r="J404" s="27"/>
      <c r="K404" s="28"/>
      <c r="L404" s="29"/>
      <c r="M404" s="30"/>
      <c r="N404" s="30" t="str">
        <f>IF(K404="","",VLOOKUP(K404,'Inventário+Enviado+pela+Amazon+'!$C$1:$G$536,5,0))</f>
        <v/>
      </c>
      <c r="O404" s="31" t="str">
        <f>IF(M404="","",VLOOKUP(M404,'Estoque FULL '!$A:$D,3,0))</f>
        <v/>
      </c>
      <c r="P404" s="117"/>
      <c r="Q404" s="117"/>
      <c r="R404" s="117"/>
      <c r="S404" s="32">
        <f>IFERROR(IF(M404&lt;&gt;"",VLOOKUP(M404,'Estoque FULL '!$A:$D,4,0),0),0)</f>
        <v>0</v>
      </c>
      <c r="T404" s="33">
        <f>IFERROR(VLOOKUP(K404,'Inventário+Enviado+pela+Amazon+'!$C$1:$F$510,4,0),0)</f>
        <v>0</v>
      </c>
      <c r="U404" s="34"/>
      <c r="V404" s="35">
        <f t="shared" si="151"/>
        <v>0</v>
      </c>
      <c r="W404" s="13">
        <f t="shared" si="183"/>
        <v>0</v>
      </c>
      <c r="X404" s="13"/>
      <c r="Y404" s="13"/>
      <c r="Z404" s="13">
        <f t="shared" si="184"/>
        <v>0</v>
      </c>
      <c r="AA404" s="13"/>
      <c r="AB404" s="13"/>
      <c r="AC404" s="13" t="str">
        <f t="shared" si="174"/>
        <v/>
      </c>
      <c r="AD404" s="13"/>
      <c r="AE404" s="13"/>
      <c r="AF404" s="13"/>
      <c r="AG404" s="14"/>
      <c r="AH404" s="170"/>
      <c r="AI404" s="170"/>
      <c r="AJ404" s="14">
        <f t="shared" si="158"/>
        <v>0</v>
      </c>
      <c r="AK404" s="14">
        <f t="shared" si="159"/>
        <v>0</v>
      </c>
      <c r="AL404" s="14">
        <f t="shared" si="160"/>
        <v>0</v>
      </c>
      <c r="AM404" s="14"/>
      <c r="AN404" s="14"/>
      <c r="AO404" s="13"/>
      <c r="AP404" s="13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</row>
    <row r="405" spans="1:62" ht="19.5" customHeight="1">
      <c r="A405" s="22" t="s">
        <v>954</v>
      </c>
      <c r="B405" s="22" t="s">
        <v>955</v>
      </c>
      <c r="C405" s="22"/>
      <c r="D405" s="22"/>
      <c r="E405" s="38">
        <f t="shared" si="170"/>
        <v>146</v>
      </c>
      <c r="F405" s="24">
        <v>146</v>
      </c>
      <c r="G405" s="13"/>
      <c r="H405" s="25"/>
      <c r="I405" s="26">
        <f t="shared" si="171"/>
        <v>0</v>
      </c>
      <c r="J405" s="45" t="s">
        <v>956</v>
      </c>
      <c r="K405" s="28"/>
      <c r="L405" s="29"/>
      <c r="M405" s="30" t="s">
        <v>957</v>
      </c>
      <c r="N405" s="30" t="str">
        <f>IF(K405="","",VLOOKUP(K405,'Inventário+Enviado+pela+Amazon+'!$C$1:$G$536,5,0))</f>
        <v/>
      </c>
      <c r="O405" s="31" t="str">
        <f>IF(M405="","",VLOOKUP(M405,'Estoque FULL '!$A:$D,3,0))</f>
        <v>IEZE53660</v>
      </c>
      <c r="P405" s="117"/>
      <c r="Q405" s="117"/>
      <c r="R405" s="117"/>
      <c r="S405" s="32">
        <f>IFERROR(IF(M405&lt;&gt;"",VLOOKUP(M405,'Estoque FULL '!$A:$D,4,0),0),0)</f>
        <v>0</v>
      </c>
      <c r="T405" s="33">
        <f>IFERROR(VLOOKUP(K405,'Inventário+Enviado+pela+Amazon+'!$C$1:$F$510,4,0),0)</f>
        <v>0</v>
      </c>
      <c r="U405" s="34"/>
      <c r="V405" s="42">
        <f t="shared" si="151"/>
        <v>146</v>
      </c>
      <c r="W405" s="13">
        <f t="shared" si="183"/>
        <v>1363.6399999999999</v>
      </c>
      <c r="X405" s="13">
        <v>9.34</v>
      </c>
      <c r="Y405" s="13">
        <v>1.6817</v>
      </c>
      <c r="Z405" s="13">
        <f t="shared" si="184"/>
        <v>245.5282</v>
      </c>
      <c r="AA405" s="13"/>
      <c r="AB405" s="13"/>
      <c r="AC405" s="13" t="str">
        <f t="shared" si="174"/>
        <v/>
      </c>
      <c r="AD405" s="13"/>
      <c r="AE405" s="13">
        <v>9.9908041237113405</v>
      </c>
      <c r="AF405" s="13">
        <v>1.6817319587628865</v>
      </c>
      <c r="AG405" s="153">
        <v>0.62</v>
      </c>
      <c r="AH405" s="170">
        <f>AI405/4.59554784619832</f>
        <v>0.11316035883685412</v>
      </c>
      <c r="AI405" s="173">
        <f>AG405*0.838764263431829</f>
        <v>0.52003384332773395</v>
      </c>
      <c r="AJ405" s="14">
        <f t="shared" si="158"/>
        <v>1458.6574020618557</v>
      </c>
      <c r="AK405" s="14">
        <f t="shared" si="159"/>
        <v>245.53286597938143</v>
      </c>
      <c r="AL405" s="14">
        <f t="shared" si="160"/>
        <v>90.52</v>
      </c>
      <c r="AM405" s="153">
        <f>V405*AH405</f>
        <v>16.5214123901807</v>
      </c>
      <c r="AN405" s="153">
        <f>V405*AI405</f>
        <v>75.924941125849159</v>
      </c>
      <c r="AO405" s="106" t="s">
        <v>715</v>
      </c>
      <c r="AP405" s="13" t="s">
        <v>792</v>
      </c>
      <c r="AQ405" s="20">
        <v>39269090</v>
      </c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</row>
    <row r="406" spans="1:62" ht="19.5" customHeight="1">
      <c r="A406" s="44" t="s">
        <v>958</v>
      </c>
      <c r="B406" s="44"/>
      <c r="C406" s="44"/>
      <c r="D406" s="44"/>
      <c r="E406" s="38">
        <f t="shared" si="170"/>
        <v>284</v>
      </c>
      <c r="F406" s="24">
        <v>284</v>
      </c>
      <c r="G406" s="13"/>
      <c r="H406" s="25"/>
      <c r="I406" s="26">
        <f t="shared" si="171"/>
        <v>0</v>
      </c>
      <c r="J406" s="45" t="s">
        <v>956</v>
      </c>
      <c r="K406" s="28"/>
      <c r="L406" s="29"/>
      <c r="M406" s="30" t="s">
        <v>959</v>
      </c>
      <c r="N406" s="30" t="str">
        <f>IF(K406="","",VLOOKUP(K406,'Inventário+Enviado+pela+Amazon+'!$C$1:$G$536,5,0))</f>
        <v/>
      </c>
      <c r="O406" s="31" t="str">
        <f>IF(M406="","",VLOOKUP(M406,'Estoque FULL '!$A:$D,3,0))</f>
        <v>RCZB53440</v>
      </c>
      <c r="P406" s="117"/>
      <c r="Q406" s="117"/>
      <c r="R406" s="117"/>
      <c r="S406" s="32">
        <f>IFERROR(IF(M406&lt;&gt;"",VLOOKUP(M406,'Estoque FULL '!$A:$D,4,0),0),0)</f>
        <v>4</v>
      </c>
      <c r="T406" s="33">
        <f>IFERROR(VLOOKUP(K406,'Inventário+Enviado+pela+Amazon+'!$C$1:$F$510,4,0),0)</f>
        <v>0</v>
      </c>
      <c r="U406" s="34"/>
      <c r="V406" s="42">
        <f t="shared" si="151"/>
        <v>288</v>
      </c>
      <c r="W406" s="13">
        <f t="shared" si="183"/>
        <v>2689.92</v>
      </c>
      <c r="X406" s="13">
        <v>9.34</v>
      </c>
      <c r="Y406" s="13">
        <v>1.6817</v>
      </c>
      <c r="Z406" s="13">
        <f t="shared" si="184"/>
        <v>484.32959999999997</v>
      </c>
      <c r="AA406" s="13"/>
      <c r="AB406" s="13"/>
      <c r="AC406" s="13" t="str">
        <f t="shared" si="174"/>
        <v/>
      </c>
      <c r="AD406" s="13"/>
      <c r="AE406" s="13">
        <v>9.9908041237113405</v>
      </c>
      <c r="AF406" s="13">
        <v>1.6817319587628865</v>
      </c>
      <c r="AG406" s="153">
        <v>0.62</v>
      </c>
      <c r="AH406" s="170">
        <f>AI406/4.59554784619832</f>
        <v>0.11316035883685412</v>
      </c>
      <c r="AI406" s="173">
        <f>AG406*0.838764263431829</f>
        <v>0.52003384332773395</v>
      </c>
      <c r="AJ406" s="14">
        <f t="shared" si="158"/>
        <v>2877.3515876288661</v>
      </c>
      <c r="AK406" s="14">
        <f t="shared" si="159"/>
        <v>484.33880412371133</v>
      </c>
      <c r="AL406" s="14">
        <f t="shared" si="160"/>
        <v>178.56</v>
      </c>
      <c r="AM406" s="153">
        <f>V406*AH406</f>
        <v>32.590183345013983</v>
      </c>
      <c r="AN406" s="153">
        <f>V406*AI406</f>
        <v>149.76974687838737</v>
      </c>
      <c r="AO406" s="106" t="s">
        <v>715</v>
      </c>
      <c r="AP406" s="13" t="s">
        <v>792</v>
      </c>
      <c r="AQ406" s="20">
        <v>39269090</v>
      </c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</row>
    <row r="407" spans="1:62" ht="19.5" customHeight="1">
      <c r="A407" s="44" t="s">
        <v>960</v>
      </c>
      <c r="B407" s="44"/>
      <c r="C407" s="44"/>
      <c r="D407" s="44"/>
      <c r="E407" s="38">
        <f t="shared" si="170"/>
        <v>174</v>
      </c>
      <c r="F407" s="24">
        <v>174</v>
      </c>
      <c r="G407" s="13"/>
      <c r="H407" s="25"/>
      <c r="I407" s="26"/>
      <c r="J407" s="45"/>
      <c r="K407" s="28"/>
      <c r="L407" s="29"/>
      <c r="M407" s="30" t="s">
        <v>961</v>
      </c>
      <c r="N407" s="30" t="str">
        <f>IF(K407="","",VLOOKUP(K407,'Inventário+Enviado+pela+Amazon+'!$C$1:$G$536,5,0))</f>
        <v/>
      </c>
      <c r="O407" s="31" t="str">
        <f>IF(M407="","",VLOOKUP(M407,'Estoque FULL '!$A:$D,3,0))</f>
        <v>PLFF54596</v>
      </c>
      <c r="P407" s="117"/>
      <c r="Q407" s="117"/>
      <c r="R407" s="117"/>
      <c r="S407" s="32">
        <f>IFERROR(IF(M407&lt;&gt;"",VLOOKUP(M407,'Estoque FULL '!$A:$D,4,0),0),0)</f>
        <v>0</v>
      </c>
      <c r="T407" s="33">
        <f>IFERROR(VLOOKUP(K407,'Inventário+Enviado+pela+Amazon+'!$C$1:$F$510,4,0),0)</f>
        <v>0</v>
      </c>
      <c r="U407" s="34"/>
      <c r="V407" s="42">
        <f t="shared" si="151"/>
        <v>174</v>
      </c>
      <c r="W407" s="13"/>
      <c r="X407" s="13"/>
      <c r="Y407" s="13"/>
      <c r="Z407" s="13"/>
      <c r="AA407" s="13"/>
      <c r="AB407" s="13"/>
      <c r="AC407" s="13"/>
      <c r="AD407" s="13"/>
      <c r="AE407" s="13">
        <v>9.9908041237113405</v>
      </c>
      <c r="AF407" s="13">
        <v>1.6817319587628865</v>
      </c>
      <c r="AG407" s="153">
        <v>0.62</v>
      </c>
      <c r="AH407" s="170">
        <f>AI407/4.59554784619832</f>
        <v>0.11316035883685412</v>
      </c>
      <c r="AI407" s="173">
        <f>AG407*0.838764263431829</f>
        <v>0.52003384332773395</v>
      </c>
      <c r="AJ407" s="14">
        <f t="shared" si="158"/>
        <v>1738.3999175257732</v>
      </c>
      <c r="AK407" s="14">
        <f t="shared" si="159"/>
        <v>292.62136082474223</v>
      </c>
      <c r="AL407" s="14">
        <f t="shared" si="160"/>
        <v>107.88</v>
      </c>
      <c r="AM407" s="153">
        <f>V407*AH407</f>
        <v>19.689902437612616</v>
      </c>
      <c r="AN407" s="153">
        <f>V407*AI407</f>
        <v>90.485888739025711</v>
      </c>
      <c r="AO407" s="106" t="s">
        <v>715</v>
      </c>
      <c r="AP407" s="13" t="s">
        <v>792</v>
      </c>
      <c r="AQ407" s="20">
        <v>39269090</v>
      </c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</row>
    <row r="408" spans="1:62" ht="19.5" customHeight="1">
      <c r="A408" s="44" t="s">
        <v>962</v>
      </c>
      <c r="B408" s="44"/>
      <c r="C408" s="44"/>
      <c r="D408" s="44"/>
      <c r="E408" s="38">
        <f t="shared" si="170"/>
        <v>94</v>
      </c>
      <c r="F408" s="24">
        <v>94</v>
      </c>
      <c r="G408" s="13"/>
      <c r="H408" s="25"/>
      <c r="I408" s="26"/>
      <c r="J408" s="45"/>
      <c r="K408" s="28"/>
      <c r="L408" s="29"/>
      <c r="M408" s="30" t="s">
        <v>963</v>
      </c>
      <c r="N408" s="30" t="str">
        <f>IF(K408="","",VLOOKUP(K408,'Inventário+Enviado+pela+Amazon+'!$C$1:$G$536,5,0))</f>
        <v/>
      </c>
      <c r="O408" s="31" t="str">
        <f>IF(M408="","",VLOOKUP(M408,'Estoque FULL '!$A:$D,3,0))</f>
        <v>QXEO06750</v>
      </c>
      <c r="P408" s="117"/>
      <c r="Q408" s="117"/>
      <c r="R408" s="117"/>
      <c r="S408" s="32">
        <f>IFERROR(IF(M408&lt;&gt;"",VLOOKUP(M408,'Estoque FULL '!$A:$D,4,0),0),0)</f>
        <v>0</v>
      </c>
      <c r="T408" s="33">
        <f>IFERROR(VLOOKUP(K408,'Inventário+Enviado+pela+Amazon+'!$C$1:$F$510,4,0),0)</f>
        <v>0</v>
      </c>
      <c r="U408" s="34"/>
      <c r="V408" s="42">
        <f t="shared" si="151"/>
        <v>94</v>
      </c>
      <c r="W408" s="13"/>
      <c r="X408" s="13"/>
      <c r="Y408" s="13"/>
      <c r="Z408" s="13"/>
      <c r="AA408" s="13"/>
      <c r="AB408" s="13"/>
      <c r="AC408" s="13"/>
      <c r="AD408" s="13"/>
      <c r="AE408" s="13">
        <v>9.9908041237113405</v>
      </c>
      <c r="AF408" s="13">
        <v>1.6817319587628865</v>
      </c>
      <c r="AG408" s="153">
        <v>0.62</v>
      </c>
      <c r="AH408" s="170">
        <f>AI408/4.59554784619832</f>
        <v>0.11316035883685412</v>
      </c>
      <c r="AI408" s="173">
        <f>AG408*0.838764263431829</f>
        <v>0.52003384332773395</v>
      </c>
      <c r="AJ408" s="14">
        <f t="shared" si="158"/>
        <v>939.13558762886601</v>
      </c>
      <c r="AK408" s="14">
        <f t="shared" si="159"/>
        <v>158.08280412371133</v>
      </c>
      <c r="AL408" s="14">
        <f t="shared" si="160"/>
        <v>58.28</v>
      </c>
      <c r="AM408" s="153">
        <f>V408*AH408</f>
        <v>10.637073730664287</v>
      </c>
      <c r="AN408" s="153">
        <f>V408*AI408</f>
        <v>48.883181272806993</v>
      </c>
      <c r="AO408" s="106" t="s">
        <v>715</v>
      </c>
      <c r="AP408" s="13" t="s">
        <v>792</v>
      </c>
      <c r="AQ408" s="20">
        <v>39269090</v>
      </c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</row>
    <row r="409" spans="1:62" ht="19.5" customHeight="1">
      <c r="A409" s="44"/>
      <c r="B409" s="44"/>
      <c r="C409" s="44"/>
      <c r="D409" s="44"/>
      <c r="E409" s="38">
        <f t="shared" si="170"/>
        <v>0</v>
      </c>
      <c r="F409" s="24">
        <v>0</v>
      </c>
      <c r="G409" s="13"/>
      <c r="H409" s="25"/>
      <c r="I409" s="26">
        <f t="shared" ref="I409:I432" si="185">G409*H409</f>
        <v>0</v>
      </c>
      <c r="J409" s="27"/>
      <c r="K409" s="28"/>
      <c r="L409" s="29"/>
      <c r="M409" s="30"/>
      <c r="N409" s="30" t="str">
        <f>IF(K409="","",VLOOKUP(K409,'Inventário+Enviado+pela+Amazon+'!$C$1:$G$536,5,0))</f>
        <v/>
      </c>
      <c r="O409" s="31" t="str">
        <f>IF(M409="","",VLOOKUP(M409,'Estoque FULL '!$A:$D,3,0))</f>
        <v/>
      </c>
      <c r="P409" s="117"/>
      <c r="Q409" s="117"/>
      <c r="R409" s="117"/>
      <c r="S409" s="32">
        <f>IFERROR(IF(M409&lt;&gt;"",VLOOKUP(M409,'Estoque FULL '!$A:$D,4,0),0),0)</f>
        <v>0</v>
      </c>
      <c r="T409" s="33">
        <f>IFERROR(VLOOKUP(K409,'Inventário+Enviado+pela+Amazon+'!$C$1:$F$510,4,0),0)</f>
        <v>0</v>
      </c>
      <c r="U409" s="34"/>
      <c r="V409" s="35">
        <f t="shared" si="151"/>
        <v>0</v>
      </c>
      <c r="W409" s="13">
        <f t="shared" ref="W409:W416" si="186">V409*X409</f>
        <v>0</v>
      </c>
      <c r="X409" s="13"/>
      <c r="Y409" s="13"/>
      <c r="Z409" s="13">
        <f t="shared" ref="Z409:Z416" si="187">Y409*V409</f>
        <v>0</v>
      </c>
      <c r="AA409" s="13"/>
      <c r="AB409" s="13"/>
      <c r="AC409" s="13" t="str">
        <f t="shared" ref="AC409:AC432" si="188">IF(S409="#N/D","ERRO","")</f>
        <v/>
      </c>
      <c r="AD409" s="13"/>
      <c r="AE409" s="13"/>
      <c r="AF409" s="13"/>
      <c r="AG409" s="14"/>
      <c r="AH409" s="170"/>
      <c r="AI409" s="170"/>
      <c r="AJ409" s="14">
        <f t="shared" si="158"/>
        <v>0</v>
      </c>
      <c r="AK409" s="14">
        <f t="shared" si="159"/>
        <v>0</v>
      </c>
      <c r="AL409" s="14">
        <f t="shared" si="160"/>
        <v>0</v>
      </c>
      <c r="AM409" s="14"/>
      <c r="AN409" s="14"/>
      <c r="AO409" s="13"/>
      <c r="AP409" s="13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</row>
    <row r="410" spans="1:62" ht="19.5" customHeight="1">
      <c r="A410" s="22" t="s">
        <v>964</v>
      </c>
      <c r="B410" s="22" t="s">
        <v>965</v>
      </c>
      <c r="C410" s="22"/>
      <c r="D410" s="22"/>
      <c r="E410" s="38">
        <f t="shared" si="170"/>
        <v>37</v>
      </c>
      <c r="F410" s="24">
        <v>37</v>
      </c>
      <c r="G410" s="13"/>
      <c r="H410" s="25"/>
      <c r="I410" s="26">
        <f t="shared" si="185"/>
        <v>0</v>
      </c>
      <c r="J410" s="45" t="s">
        <v>923</v>
      </c>
      <c r="K410" s="28"/>
      <c r="L410" s="29"/>
      <c r="M410" s="30"/>
      <c r="N410" s="30" t="str">
        <f>IF(K410="","",VLOOKUP(K410,'Inventário+Enviado+pela+Amazon+'!$C$1:$G$536,5,0))</f>
        <v/>
      </c>
      <c r="O410" s="31" t="str">
        <f>IF(M410="","",VLOOKUP(M410,'Estoque FULL '!$A:$D,3,0))</f>
        <v/>
      </c>
      <c r="P410" s="117"/>
      <c r="Q410" s="117"/>
      <c r="R410" s="117"/>
      <c r="S410" s="32">
        <f>IFERROR(IF(M410&lt;&gt;"",VLOOKUP(M410,'Estoque FULL '!$A:$D,4,0),0),0)</f>
        <v>0</v>
      </c>
      <c r="T410" s="33">
        <f>IFERROR(VLOOKUP(K410,'Inventário+Enviado+pela+Amazon+'!$C$1:$F$510,4,0),0)</f>
        <v>0</v>
      </c>
      <c r="U410" s="34"/>
      <c r="V410" s="35">
        <f t="shared" si="151"/>
        <v>37</v>
      </c>
      <c r="W410" s="13">
        <f t="shared" si="186"/>
        <v>345.58</v>
      </c>
      <c r="X410" s="13">
        <v>9.34</v>
      </c>
      <c r="Y410" s="13">
        <v>1.6817</v>
      </c>
      <c r="Z410" s="13">
        <f t="shared" si="187"/>
        <v>62.222899999999996</v>
      </c>
      <c r="AA410" s="13"/>
      <c r="AB410" s="13"/>
      <c r="AC410" s="13" t="str">
        <f t="shared" si="188"/>
        <v/>
      </c>
      <c r="AD410" s="13"/>
      <c r="AE410" s="13">
        <v>8.6280555555555534</v>
      </c>
      <c r="AF410" s="13">
        <v>1.5530555555555556</v>
      </c>
      <c r="AG410" s="14"/>
      <c r="AH410" s="170">
        <f t="shared" ref="AH410:AH427" si="189">AI410/4.59554784619832</f>
        <v>0</v>
      </c>
      <c r="AI410" s="173">
        <f t="shared" ref="AI410:AI427" si="190">AG410*0.838764263431829</f>
        <v>0</v>
      </c>
      <c r="AJ410" s="14">
        <f t="shared" si="158"/>
        <v>319.23805555555549</v>
      </c>
      <c r="AK410" s="14">
        <f t="shared" si="159"/>
        <v>57.463055555555556</v>
      </c>
      <c r="AL410" s="14">
        <f t="shared" si="160"/>
        <v>0</v>
      </c>
      <c r="AM410" s="153">
        <f>V410*AH410</f>
        <v>0</v>
      </c>
      <c r="AN410" s="153">
        <f>V410*AI410</f>
        <v>0</v>
      </c>
      <c r="AO410" s="13" t="s">
        <v>801</v>
      </c>
      <c r="AP410" s="13" t="s">
        <v>802</v>
      </c>
      <c r="AQ410" s="20">
        <v>39269090</v>
      </c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</row>
    <row r="411" spans="1:62" ht="19.5" customHeight="1">
      <c r="A411" s="44" t="s">
        <v>966</v>
      </c>
      <c r="B411" s="44"/>
      <c r="C411" s="44"/>
      <c r="D411" s="44"/>
      <c r="E411" s="38">
        <f t="shared" si="170"/>
        <v>35</v>
      </c>
      <c r="F411" s="24">
        <v>35</v>
      </c>
      <c r="G411" s="13"/>
      <c r="H411" s="25"/>
      <c r="I411" s="26">
        <f t="shared" si="185"/>
        <v>0</v>
      </c>
      <c r="J411" s="45" t="s">
        <v>923</v>
      </c>
      <c r="K411" s="28"/>
      <c r="L411" s="29"/>
      <c r="M411" s="30"/>
      <c r="N411" s="30" t="str">
        <f>IF(K411="","",VLOOKUP(K411,'Inventário+Enviado+pela+Amazon+'!$C$1:$G$536,5,0))</f>
        <v/>
      </c>
      <c r="O411" s="31" t="str">
        <f>IF(M411="","",VLOOKUP(M411,'Estoque FULL '!$A:$D,3,0))</f>
        <v/>
      </c>
      <c r="P411" s="117"/>
      <c r="Q411" s="117"/>
      <c r="R411" s="117"/>
      <c r="S411" s="32">
        <f>IFERROR(IF(M411&lt;&gt;"",VLOOKUP(M411,'Estoque FULL '!$A:$D,4,0),0),0)</f>
        <v>0</v>
      </c>
      <c r="T411" s="33">
        <f>IFERROR(VLOOKUP(K411,'Inventário+Enviado+pela+Amazon+'!$C$1:$F$510,4,0),0)</f>
        <v>0</v>
      </c>
      <c r="U411" s="34"/>
      <c r="V411" s="35">
        <f t="shared" si="151"/>
        <v>35</v>
      </c>
      <c r="W411" s="13">
        <f t="shared" si="186"/>
        <v>326.89999999999998</v>
      </c>
      <c r="X411" s="13">
        <v>9.34</v>
      </c>
      <c r="Y411" s="13">
        <v>1.6817</v>
      </c>
      <c r="Z411" s="13">
        <f t="shared" si="187"/>
        <v>58.859499999999997</v>
      </c>
      <c r="AA411" s="13"/>
      <c r="AB411" s="13"/>
      <c r="AC411" s="13" t="str">
        <f t="shared" si="188"/>
        <v/>
      </c>
      <c r="AD411" s="13"/>
      <c r="AE411" s="13">
        <v>8.6280555555555534</v>
      </c>
      <c r="AF411" s="13">
        <v>1.5530555555555556</v>
      </c>
      <c r="AG411" s="14"/>
      <c r="AH411" s="170">
        <f t="shared" si="189"/>
        <v>0</v>
      </c>
      <c r="AI411" s="173">
        <f t="shared" si="190"/>
        <v>0</v>
      </c>
      <c r="AJ411" s="14">
        <f t="shared" si="158"/>
        <v>301.98194444444437</v>
      </c>
      <c r="AK411" s="14">
        <f t="shared" si="159"/>
        <v>54.356944444444444</v>
      </c>
      <c r="AL411" s="14">
        <f t="shared" si="160"/>
        <v>0</v>
      </c>
      <c r="AM411" s="14"/>
      <c r="AN411" s="14"/>
      <c r="AO411" s="13" t="s">
        <v>801</v>
      </c>
      <c r="AP411" s="13" t="s">
        <v>802</v>
      </c>
      <c r="AQ411" s="20">
        <v>39269090</v>
      </c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</row>
    <row r="412" spans="1:62" ht="19.5" customHeight="1">
      <c r="A412" s="44" t="s">
        <v>967</v>
      </c>
      <c r="B412" s="44"/>
      <c r="C412" s="44"/>
      <c r="D412" s="44"/>
      <c r="E412" s="38">
        <f t="shared" si="170"/>
        <v>31</v>
      </c>
      <c r="F412" s="24">
        <v>31</v>
      </c>
      <c r="G412" s="13"/>
      <c r="H412" s="25"/>
      <c r="I412" s="26">
        <f t="shared" si="185"/>
        <v>0</v>
      </c>
      <c r="J412" s="45" t="s">
        <v>923</v>
      </c>
      <c r="K412" s="28" t="s">
        <v>968</v>
      </c>
      <c r="L412" s="29"/>
      <c r="M412" s="30" t="s">
        <v>969</v>
      </c>
      <c r="N412" s="30" t="str">
        <f>IF(K412="","",VLOOKUP(K412,'Inventário+Enviado+pela+Amazon+'!$C$1:$G$536,5,0))</f>
        <v>PD-BIIL-1H73</v>
      </c>
      <c r="O412" s="31" t="str">
        <f>IF(M412="","",VLOOKUP(M412,'Estoque FULL '!$A:$D,3,0))</f>
        <v>ZQJA23964</v>
      </c>
      <c r="P412" s="117"/>
      <c r="Q412" s="117"/>
      <c r="R412" s="117"/>
      <c r="S412" s="32">
        <f>IFERROR(IF(M412&lt;&gt;"",VLOOKUP(M412,'Estoque FULL '!$A:$D,4,0),0),0)</f>
        <v>0</v>
      </c>
      <c r="T412" s="33">
        <f>IFERROR(VLOOKUP(K412,'Inventário+Enviado+pela+Amazon+'!$C$1:$F$510,4,0),0)</f>
        <v>0</v>
      </c>
      <c r="U412" s="34"/>
      <c r="V412" s="42">
        <f t="shared" si="151"/>
        <v>31</v>
      </c>
      <c r="W412" s="13">
        <f t="shared" si="186"/>
        <v>289.54000000000002</v>
      </c>
      <c r="X412" s="13">
        <v>9.34</v>
      </c>
      <c r="Y412" s="13">
        <v>1.6817</v>
      </c>
      <c r="Z412" s="13">
        <f t="shared" si="187"/>
        <v>52.1327</v>
      </c>
      <c r="AA412" s="13"/>
      <c r="AB412" s="13"/>
      <c r="AC412" s="13" t="str">
        <f t="shared" si="188"/>
        <v/>
      </c>
      <c r="AD412" s="13"/>
      <c r="AE412" s="13">
        <v>8.6280555555555534</v>
      </c>
      <c r="AF412" s="13">
        <v>1.5530555555555556</v>
      </c>
      <c r="AG412" s="14"/>
      <c r="AH412" s="170">
        <f t="shared" si="189"/>
        <v>0</v>
      </c>
      <c r="AI412" s="173">
        <f t="shared" si="190"/>
        <v>0</v>
      </c>
      <c r="AJ412" s="14">
        <f t="shared" si="158"/>
        <v>267.46972222222217</v>
      </c>
      <c r="AK412" s="14">
        <f t="shared" si="159"/>
        <v>48.144722222222228</v>
      </c>
      <c r="AL412" s="14">
        <f t="shared" si="160"/>
        <v>0</v>
      </c>
      <c r="AM412" s="14"/>
      <c r="AN412" s="14"/>
      <c r="AO412" s="13" t="s">
        <v>801</v>
      </c>
      <c r="AP412" s="13" t="s">
        <v>802</v>
      </c>
      <c r="AQ412" s="20">
        <v>39269090</v>
      </c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</row>
    <row r="413" spans="1:62" ht="19.5" customHeight="1">
      <c r="A413" s="44" t="s">
        <v>970</v>
      </c>
      <c r="B413" s="44"/>
      <c r="C413" s="44"/>
      <c r="D413" s="44"/>
      <c r="E413" s="38">
        <f t="shared" si="170"/>
        <v>65</v>
      </c>
      <c r="F413" s="24">
        <v>65</v>
      </c>
      <c r="G413" s="13"/>
      <c r="H413" s="25"/>
      <c r="I413" s="26">
        <f t="shared" si="185"/>
        <v>0</v>
      </c>
      <c r="J413" s="45" t="s">
        <v>923</v>
      </c>
      <c r="K413" s="28" t="s">
        <v>971</v>
      </c>
      <c r="L413" s="29"/>
      <c r="M413" s="30">
        <v>7898722574663</v>
      </c>
      <c r="N413" s="30" t="str">
        <f>IF(K413="","",VLOOKUP(K413,'Inventário+Enviado+pela+Amazon+'!$C$1:$G$536,5,0))</f>
        <v>2Z-EHJ2-ZRRN</v>
      </c>
      <c r="O413" s="31" t="e">
        <f>IF(M413="","",VLOOKUP(M413,'Estoque FULL '!$A:$D,3,0))</f>
        <v>#N/A</v>
      </c>
      <c r="P413" s="117"/>
      <c r="Q413" s="117"/>
      <c r="R413" s="117"/>
      <c r="S413" s="32">
        <f>IFERROR(IF(M413&lt;&gt;"",VLOOKUP(M413,'Estoque FULL '!$A:$D,4,0),0),0)</f>
        <v>0</v>
      </c>
      <c r="T413" s="33">
        <f>IFERROR(VLOOKUP(K413,'Inventário+Enviado+pela+Amazon+'!$C$1:$F$510,4,0),0)</f>
        <v>0</v>
      </c>
      <c r="U413" s="34"/>
      <c r="V413" s="35">
        <f t="shared" si="151"/>
        <v>65</v>
      </c>
      <c r="W413" s="13">
        <f t="shared" si="186"/>
        <v>607.1</v>
      </c>
      <c r="X413" s="13">
        <v>9.34</v>
      </c>
      <c r="Y413" s="13">
        <v>1.6817</v>
      </c>
      <c r="Z413" s="13">
        <f t="shared" si="187"/>
        <v>109.3105</v>
      </c>
      <c r="AA413" s="13"/>
      <c r="AB413" s="13"/>
      <c r="AC413" s="13" t="str">
        <f t="shared" si="188"/>
        <v/>
      </c>
      <c r="AD413" s="13"/>
      <c r="AE413" s="13">
        <v>8.6280555555555534</v>
      </c>
      <c r="AF413" s="13">
        <v>1.5530555555555556</v>
      </c>
      <c r="AG413" s="14"/>
      <c r="AH413" s="170">
        <f t="shared" si="189"/>
        <v>0</v>
      </c>
      <c r="AI413" s="173">
        <f t="shared" si="190"/>
        <v>0</v>
      </c>
      <c r="AJ413" s="14">
        <f t="shared" si="158"/>
        <v>560.82361111111095</v>
      </c>
      <c r="AK413" s="14">
        <f t="shared" si="159"/>
        <v>100.94861111111112</v>
      </c>
      <c r="AL413" s="14">
        <f t="shared" si="160"/>
        <v>0</v>
      </c>
      <c r="AM413" s="14"/>
      <c r="AN413" s="14"/>
      <c r="AO413" s="13" t="s">
        <v>801</v>
      </c>
      <c r="AP413" s="13" t="s">
        <v>802</v>
      </c>
      <c r="AQ413" s="20">
        <v>39269090</v>
      </c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</row>
    <row r="414" spans="1:62" ht="19.5" customHeight="1">
      <c r="A414" s="44" t="s">
        <v>972</v>
      </c>
      <c r="B414" s="44"/>
      <c r="C414" s="44"/>
      <c r="D414" s="44"/>
      <c r="E414" s="38">
        <f t="shared" si="170"/>
        <v>0</v>
      </c>
      <c r="F414" s="24">
        <v>0</v>
      </c>
      <c r="G414" s="13"/>
      <c r="H414" s="25"/>
      <c r="I414" s="26">
        <f t="shared" si="185"/>
        <v>0</v>
      </c>
      <c r="J414" s="27"/>
      <c r="K414" s="28"/>
      <c r="L414" s="29"/>
      <c r="M414" s="30"/>
      <c r="N414" s="30" t="str">
        <f>IF(K414="","",VLOOKUP(K414,'Inventário+Enviado+pela+Amazon+'!$C$1:$G$536,5,0))</f>
        <v/>
      </c>
      <c r="O414" s="31" t="str">
        <f>IF(M414="","",VLOOKUP(M414,'Estoque FULL '!$A:$D,3,0))</f>
        <v/>
      </c>
      <c r="P414" s="117"/>
      <c r="Q414" s="117"/>
      <c r="R414" s="117"/>
      <c r="S414" s="32">
        <f>IFERROR(IF(M414&lt;&gt;"",VLOOKUP(M414,'Estoque FULL '!$A:$D,4,0),0),0)</f>
        <v>0</v>
      </c>
      <c r="T414" s="33">
        <f>IFERROR(VLOOKUP(K414,'Inventário+Enviado+pela+Amazon+'!$C$1:$F$510,4,0),0)</f>
        <v>0</v>
      </c>
      <c r="U414" s="34"/>
      <c r="V414" s="35">
        <f t="shared" si="151"/>
        <v>0</v>
      </c>
      <c r="W414" s="13">
        <f t="shared" si="186"/>
        <v>0</v>
      </c>
      <c r="X414" s="13"/>
      <c r="Y414" s="13"/>
      <c r="Z414" s="13">
        <f t="shared" si="187"/>
        <v>0</v>
      </c>
      <c r="AA414" s="13"/>
      <c r="AB414" s="13"/>
      <c r="AC414" s="13" t="str">
        <f t="shared" si="188"/>
        <v/>
      </c>
      <c r="AD414" s="13"/>
      <c r="AE414" s="13">
        <v>8.6280555555555534</v>
      </c>
      <c r="AF414" s="13">
        <v>1.5530555555555556</v>
      </c>
      <c r="AG414" s="14"/>
      <c r="AH414" s="170">
        <f t="shared" si="189"/>
        <v>0</v>
      </c>
      <c r="AI414" s="173">
        <f t="shared" si="190"/>
        <v>0</v>
      </c>
      <c r="AJ414" s="14">
        <f t="shared" si="158"/>
        <v>0</v>
      </c>
      <c r="AK414" s="14">
        <f t="shared" si="159"/>
        <v>0</v>
      </c>
      <c r="AL414" s="14">
        <f t="shared" si="160"/>
        <v>0</v>
      </c>
      <c r="AM414" s="14"/>
      <c r="AN414" s="14"/>
      <c r="AO414" s="13"/>
      <c r="AP414" s="13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</row>
    <row r="415" spans="1:62" ht="19.5" customHeight="1">
      <c r="A415" s="22" t="s">
        <v>973</v>
      </c>
      <c r="B415" s="22" t="s">
        <v>974</v>
      </c>
      <c r="C415" s="22"/>
      <c r="D415" s="22"/>
      <c r="E415" s="38">
        <f t="shared" si="170"/>
        <v>25</v>
      </c>
      <c r="F415" s="24">
        <v>25</v>
      </c>
      <c r="G415" s="13"/>
      <c r="H415" s="25"/>
      <c r="I415" s="26">
        <f t="shared" si="185"/>
        <v>0</v>
      </c>
      <c r="J415" s="45" t="s">
        <v>975</v>
      </c>
      <c r="K415" s="28"/>
      <c r="L415" s="29"/>
      <c r="M415" s="30" t="s">
        <v>3170</v>
      </c>
      <c r="N415" s="30" t="str">
        <f>IF(K415="","",VLOOKUP(K415,'Inventário+Enviado+pela+Amazon+'!$C$1:$G$536,5,0))</f>
        <v/>
      </c>
      <c r="O415" s="31" t="e">
        <f>IF(M415="","",VLOOKUP(M415,'Estoque FULL '!$A:$D,3,0))</f>
        <v>#N/A</v>
      </c>
      <c r="P415" s="117"/>
      <c r="Q415" s="117"/>
      <c r="R415" s="117"/>
      <c r="S415" s="32">
        <f>IFERROR(IF(M415&lt;&gt;"",VLOOKUP(M415,'Estoque FULL '!$A:$D,4,0),0),0)</f>
        <v>0</v>
      </c>
      <c r="T415" s="33">
        <f>IFERROR(VLOOKUP(K415,'Inventário+Enviado+pela+Amazon+'!$C$1:$F$510,4,0),0)</f>
        <v>0</v>
      </c>
      <c r="U415" s="34"/>
      <c r="V415" s="35">
        <f t="shared" si="151"/>
        <v>25</v>
      </c>
      <c r="W415" s="13">
        <f t="shared" si="186"/>
        <v>233.5</v>
      </c>
      <c r="X415" s="13">
        <v>9.34</v>
      </c>
      <c r="Y415" s="13">
        <v>1.6817</v>
      </c>
      <c r="Z415" s="13">
        <f t="shared" si="187"/>
        <v>42.042499999999997</v>
      </c>
      <c r="AA415" s="13"/>
      <c r="AB415" s="13"/>
      <c r="AC415" s="13" t="str">
        <f t="shared" si="188"/>
        <v/>
      </c>
      <c r="AD415" s="13"/>
      <c r="AE415" s="13">
        <v>8.6280555555555534</v>
      </c>
      <c r="AF415" s="13">
        <v>1.5530555555555556</v>
      </c>
      <c r="AG415" s="14">
        <v>0.19309999999999999</v>
      </c>
      <c r="AH415" s="170">
        <f t="shared" si="189"/>
        <v>3.5243976276446015E-2</v>
      </c>
      <c r="AI415" s="173">
        <f t="shared" si="190"/>
        <v>0.16196537926868618</v>
      </c>
      <c r="AJ415" s="14">
        <f t="shared" si="158"/>
        <v>215.70138888888883</v>
      </c>
      <c r="AK415" s="14">
        <f t="shared" si="159"/>
        <v>38.826388888888893</v>
      </c>
      <c r="AL415" s="14">
        <f t="shared" si="160"/>
        <v>4.8274999999999997</v>
      </c>
      <c r="AM415" s="153">
        <f>V415*AH415</f>
        <v>0.88109940691115041</v>
      </c>
      <c r="AN415" s="153">
        <f>V415*AI415</f>
        <v>4.0491344817171546</v>
      </c>
      <c r="AO415" s="13" t="s">
        <v>801</v>
      </c>
      <c r="AP415" s="13" t="s">
        <v>802</v>
      </c>
      <c r="AQ415" s="20">
        <v>39269090</v>
      </c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</row>
    <row r="416" spans="1:62" ht="19.5" customHeight="1">
      <c r="A416" s="44" t="s">
        <v>976</v>
      </c>
      <c r="B416" s="44"/>
      <c r="C416" s="44"/>
      <c r="D416" s="44"/>
      <c r="E416" s="38">
        <f t="shared" si="170"/>
        <v>1</v>
      </c>
      <c r="F416" s="24">
        <v>1</v>
      </c>
      <c r="G416" s="13"/>
      <c r="H416" s="25"/>
      <c r="I416" s="26">
        <f t="shared" si="185"/>
        <v>0</v>
      </c>
      <c r="J416" s="45" t="s">
        <v>975</v>
      </c>
      <c r="K416" s="28" t="s">
        <v>977</v>
      </c>
      <c r="L416" s="29"/>
      <c r="M416" s="30" t="s">
        <v>3171</v>
      </c>
      <c r="N416" s="30" t="str">
        <f>IF(K416="","",VLOOKUP(K416,'Inventário+Enviado+pela+Amazon+'!$C$1:$G$536,5,0))</f>
        <v>9P-5HH5-0SJI</v>
      </c>
      <c r="O416" s="31" t="e">
        <f>IF(M416="","",VLOOKUP(M416,'Estoque FULL '!$A:$D,3,0))</f>
        <v>#N/A</v>
      </c>
      <c r="P416" s="117"/>
      <c r="Q416" s="117"/>
      <c r="R416" s="117"/>
      <c r="S416" s="32">
        <f>IFERROR(IF(M416&lt;&gt;"",VLOOKUP(M416,'Estoque FULL '!$A:$D,4,0),0),0)</f>
        <v>0</v>
      </c>
      <c r="T416" s="33">
        <f>IFERROR(VLOOKUP(K416,'Inventário+Enviado+pela+Amazon+'!$C$1:$F$510,4,0),0)</f>
        <v>0</v>
      </c>
      <c r="U416" s="34"/>
      <c r="V416" s="35">
        <f t="shared" si="151"/>
        <v>1</v>
      </c>
      <c r="W416" s="13">
        <f t="shared" si="186"/>
        <v>9.34</v>
      </c>
      <c r="X416" s="13">
        <v>9.34</v>
      </c>
      <c r="Y416" s="13">
        <v>1.6817</v>
      </c>
      <c r="Z416" s="13">
        <f t="shared" si="187"/>
        <v>1.6817</v>
      </c>
      <c r="AA416" s="13"/>
      <c r="AB416" s="13"/>
      <c r="AC416" s="13" t="str">
        <f t="shared" si="188"/>
        <v/>
      </c>
      <c r="AD416" s="13"/>
      <c r="AE416" s="13">
        <v>8.6280555555555534</v>
      </c>
      <c r="AF416" s="13">
        <v>1.5530555555555556</v>
      </c>
      <c r="AG416" s="14">
        <v>0.19309999999999999</v>
      </c>
      <c r="AH416" s="170">
        <f t="shared" si="189"/>
        <v>3.5243976276446015E-2</v>
      </c>
      <c r="AI416" s="173">
        <f t="shared" si="190"/>
        <v>0.16196537926868618</v>
      </c>
      <c r="AJ416" s="14">
        <f t="shared" si="158"/>
        <v>8.6280555555555534</v>
      </c>
      <c r="AK416" s="14">
        <f t="shared" si="159"/>
        <v>1.5530555555555556</v>
      </c>
      <c r="AL416" s="14">
        <f t="shared" si="160"/>
        <v>0.19309999999999999</v>
      </c>
      <c r="AM416" s="153">
        <f>V416*AH416</f>
        <v>3.5243976276446015E-2</v>
      </c>
      <c r="AN416" s="153">
        <f>V416*AI416</f>
        <v>0.16196537926868618</v>
      </c>
      <c r="AO416" s="13" t="s">
        <v>801</v>
      </c>
      <c r="AP416" s="13" t="s">
        <v>802</v>
      </c>
      <c r="AQ416" s="20">
        <v>39269090</v>
      </c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</row>
    <row r="417" spans="1:62" ht="19.5" customHeight="1">
      <c r="A417" s="44" t="s">
        <v>978</v>
      </c>
      <c r="B417" s="44"/>
      <c r="C417" s="44"/>
      <c r="D417" s="44"/>
      <c r="E417" s="38">
        <f t="shared" si="170"/>
        <v>45</v>
      </c>
      <c r="F417" s="24">
        <v>45</v>
      </c>
      <c r="G417" s="13"/>
      <c r="H417" s="25"/>
      <c r="I417" s="26">
        <f t="shared" si="185"/>
        <v>0</v>
      </c>
      <c r="J417" s="45" t="s">
        <v>979</v>
      </c>
      <c r="K417" s="28" t="s">
        <v>980</v>
      </c>
      <c r="L417" s="29"/>
      <c r="M417" s="30" t="s">
        <v>3172</v>
      </c>
      <c r="N417" s="30" t="str">
        <f>IF(K417="","",VLOOKUP(K417,'Inventário+Enviado+pela+Amazon+'!$C$1:$G$536,5,0))</f>
        <v>5M-H19Y-B5BF</v>
      </c>
      <c r="O417" s="31" t="e">
        <f>IF(M417="","",VLOOKUP(M417,'Estoque FULL '!$A:$D,3,0))</f>
        <v>#N/A</v>
      </c>
      <c r="P417" s="117"/>
      <c r="Q417" s="117"/>
      <c r="R417" s="117"/>
      <c r="S417" s="32">
        <f>IFERROR(IF(M417&lt;&gt;"",VLOOKUP(M417,'Estoque FULL '!$A:$D,4,0),0),0)</f>
        <v>0</v>
      </c>
      <c r="T417" s="33"/>
      <c r="U417" s="34"/>
      <c r="V417" s="35">
        <f t="shared" si="151"/>
        <v>45</v>
      </c>
      <c r="W417" s="13"/>
      <c r="X417" s="13"/>
      <c r="Y417" s="13"/>
      <c r="Z417" s="13"/>
      <c r="AA417" s="13"/>
      <c r="AB417" s="13"/>
      <c r="AC417" s="13" t="str">
        <f t="shared" si="188"/>
        <v/>
      </c>
      <c r="AD417" s="13"/>
      <c r="AE417" s="13">
        <v>8.6280555555555534</v>
      </c>
      <c r="AF417" s="13">
        <v>1.5530555555555556</v>
      </c>
      <c r="AG417" s="14">
        <v>0.19309999999999999</v>
      </c>
      <c r="AH417" s="170">
        <f t="shared" si="189"/>
        <v>3.5243976276446015E-2</v>
      </c>
      <c r="AI417" s="173">
        <f t="shared" si="190"/>
        <v>0.16196537926868618</v>
      </c>
      <c r="AJ417" s="14">
        <f t="shared" si="158"/>
        <v>388.26249999999987</v>
      </c>
      <c r="AK417" s="14">
        <f t="shared" si="159"/>
        <v>69.887500000000003</v>
      </c>
      <c r="AL417" s="14">
        <f t="shared" si="160"/>
        <v>8.6894999999999989</v>
      </c>
      <c r="AM417" s="153">
        <f>V417*AH417</f>
        <v>1.5859789324400706</v>
      </c>
      <c r="AN417" s="153">
        <f>V417*AI417</f>
        <v>7.2884420670908776</v>
      </c>
      <c r="AO417" s="13" t="s">
        <v>801</v>
      </c>
      <c r="AP417" s="13" t="s">
        <v>802</v>
      </c>
      <c r="AQ417" s="20">
        <v>39269090</v>
      </c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</row>
    <row r="418" spans="1:62" ht="19.5" customHeight="1">
      <c r="A418" s="44" t="s">
        <v>981</v>
      </c>
      <c r="B418" s="44"/>
      <c r="C418" s="44"/>
      <c r="D418" s="44"/>
      <c r="E418" s="38">
        <f t="shared" si="170"/>
        <v>39</v>
      </c>
      <c r="F418" s="24">
        <v>39</v>
      </c>
      <c r="G418" s="13"/>
      <c r="H418" s="25"/>
      <c r="I418" s="26">
        <f t="shared" si="185"/>
        <v>0</v>
      </c>
      <c r="J418" s="27"/>
      <c r="K418" s="28" t="s">
        <v>514</v>
      </c>
      <c r="L418" s="29"/>
      <c r="M418" s="30" t="s">
        <v>3173</v>
      </c>
      <c r="N418" s="30" t="str">
        <f>IF(K418="","",VLOOKUP(K418,'Inventário+Enviado+pela+Amazon+'!$C$1:$G$536,5,0))</f>
        <v>RG-1VWU-MRY9</v>
      </c>
      <c r="O418" s="31" t="e">
        <f>IF(M418="","",VLOOKUP(M418,'Estoque FULL '!$A:$D,3,0))</f>
        <v>#N/A</v>
      </c>
      <c r="P418" s="117"/>
      <c r="Q418" s="117"/>
      <c r="R418" s="117"/>
      <c r="S418" s="32">
        <f>IFERROR(IF(M418&lt;&gt;"",VLOOKUP(M418,'Estoque FULL '!$A:$D,4,0),0),0)</f>
        <v>0</v>
      </c>
      <c r="T418" s="33">
        <f>IFERROR(VLOOKUP(K418,'Inventário+Enviado+pela+Amazon+'!$C$1:$F$510,4,0),0)</f>
        <v>0</v>
      </c>
      <c r="U418" s="34"/>
      <c r="V418" s="35">
        <f t="shared" si="151"/>
        <v>39</v>
      </c>
      <c r="W418" s="13">
        <f>V418*X418</f>
        <v>0</v>
      </c>
      <c r="X418" s="13"/>
      <c r="Y418" s="13"/>
      <c r="Z418" s="13">
        <f>Y418*V418</f>
        <v>0</v>
      </c>
      <c r="AA418" s="13"/>
      <c r="AB418" s="13"/>
      <c r="AC418" s="13" t="str">
        <f t="shared" si="188"/>
        <v/>
      </c>
      <c r="AD418" s="13"/>
      <c r="AE418" s="13">
        <v>8.6280555555555534</v>
      </c>
      <c r="AF418" s="13">
        <v>1.5530555555555556</v>
      </c>
      <c r="AG418" s="14">
        <v>0.19309999999999999</v>
      </c>
      <c r="AH418" s="170">
        <f t="shared" si="189"/>
        <v>3.5243976276446015E-2</v>
      </c>
      <c r="AI418" s="173">
        <f t="shared" si="190"/>
        <v>0.16196537926868618</v>
      </c>
      <c r="AJ418" s="14">
        <f t="shared" si="158"/>
        <v>336.49416666666656</v>
      </c>
      <c r="AK418" s="14">
        <f t="shared" si="159"/>
        <v>60.569166666666668</v>
      </c>
      <c r="AL418" s="14">
        <f t="shared" si="160"/>
        <v>7.5308999999999999</v>
      </c>
      <c r="AM418" s="153">
        <f>V418*AH418</f>
        <v>1.3745150747813946</v>
      </c>
      <c r="AN418" s="153">
        <f>V418*AI418</f>
        <v>6.3166497914787607</v>
      </c>
      <c r="AO418" s="13" t="s">
        <v>801</v>
      </c>
      <c r="AP418" s="13" t="s">
        <v>802</v>
      </c>
      <c r="AQ418" s="20">
        <v>39269090</v>
      </c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</row>
    <row r="419" spans="1:62" ht="19.5" customHeight="1">
      <c r="A419" s="22" t="s">
        <v>982</v>
      </c>
      <c r="B419" s="22"/>
      <c r="C419" s="22"/>
      <c r="D419" s="22"/>
      <c r="E419" s="38">
        <f t="shared" si="170"/>
        <v>19</v>
      </c>
      <c r="F419" s="24">
        <v>19</v>
      </c>
      <c r="G419" s="13"/>
      <c r="H419" s="25"/>
      <c r="I419" s="26">
        <f t="shared" si="185"/>
        <v>0</v>
      </c>
      <c r="J419" s="27"/>
      <c r="K419" s="28" t="s">
        <v>983</v>
      </c>
      <c r="L419" s="29"/>
      <c r="M419" s="30" t="s">
        <v>3174</v>
      </c>
      <c r="N419" s="30" t="str">
        <f>IF(K419="","",VLOOKUP(K419,'Inventário+Enviado+pela+Amazon+'!$C$1:$G$536,5,0))</f>
        <v>IH-397H-O53O</v>
      </c>
      <c r="O419" s="31" t="e">
        <f>IF(M419="","",VLOOKUP(M419,'Estoque FULL '!$A:$D,3,0))</f>
        <v>#N/A</v>
      </c>
      <c r="P419" s="117"/>
      <c r="Q419" s="117"/>
      <c r="R419" s="117"/>
      <c r="S419" s="32">
        <f>IFERROR(IF(M419&lt;&gt;"",VLOOKUP(M419,'Estoque FULL '!$A:$D,4,0),0),0)</f>
        <v>0</v>
      </c>
      <c r="T419" s="33"/>
      <c r="U419" s="34"/>
      <c r="V419" s="35">
        <f t="shared" si="151"/>
        <v>19</v>
      </c>
      <c r="W419" s="13"/>
      <c r="X419" s="13"/>
      <c r="Y419" s="13"/>
      <c r="Z419" s="13"/>
      <c r="AA419" s="13"/>
      <c r="AB419" s="13"/>
      <c r="AC419" s="13" t="str">
        <f t="shared" si="188"/>
        <v/>
      </c>
      <c r="AD419" s="13"/>
      <c r="AE419" s="13">
        <v>8.6280555555555534</v>
      </c>
      <c r="AF419" s="13">
        <v>1.5530555555555556</v>
      </c>
      <c r="AG419" s="14">
        <v>0.19309999999999999</v>
      </c>
      <c r="AH419" s="170">
        <f t="shared" si="189"/>
        <v>3.5243976276446015E-2</v>
      </c>
      <c r="AI419" s="173">
        <f t="shared" si="190"/>
        <v>0.16196537926868618</v>
      </c>
      <c r="AJ419" s="14">
        <f t="shared" si="158"/>
        <v>163.93305555555551</v>
      </c>
      <c r="AK419" s="14">
        <f t="shared" si="159"/>
        <v>29.508055555555558</v>
      </c>
      <c r="AL419" s="14">
        <f t="shared" si="160"/>
        <v>3.6688999999999998</v>
      </c>
      <c r="AM419" s="153">
        <f>V419*AH419</f>
        <v>0.66963554925247426</v>
      </c>
      <c r="AN419" s="153">
        <f>V419*AI419</f>
        <v>3.0773422061050373</v>
      </c>
      <c r="AO419" s="13" t="s">
        <v>801</v>
      </c>
      <c r="AP419" s="13" t="s">
        <v>802</v>
      </c>
      <c r="AQ419" s="20">
        <v>39269090</v>
      </c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</row>
    <row r="420" spans="1:62" ht="19.5" customHeight="1">
      <c r="A420" s="22" t="s">
        <v>984</v>
      </c>
      <c r="B420" s="22" t="s">
        <v>985</v>
      </c>
      <c r="C420" s="22"/>
      <c r="D420" s="22"/>
      <c r="E420" s="38">
        <f t="shared" si="170"/>
        <v>64</v>
      </c>
      <c r="F420" s="24">
        <v>64</v>
      </c>
      <c r="G420" s="13"/>
      <c r="H420" s="25"/>
      <c r="I420" s="26">
        <f t="shared" si="185"/>
        <v>0</v>
      </c>
      <c r="J420" s="45" t="s">
        <v>986</v>
      </c>
      <c r="K420" s="28" t="s">
        <v>987</v>
      </c>
      <c r="L420" s="29"/>
      <c r="M420" s="30" t="s">
        <v>988</v>
      </c>
      <c r="N420" s="30" t="str">
        <f>IF(K420="","",VLOOKUP(K420,'Inventário+Enviado+pela+Amazon+'!$C$1:$G$536,5,0))</f>
        <v>UI-B0QJ-27HE</v>
      </c>
      <c r="O420" s="31" t="str">
        <f>IF(M420="","",VLOOKUP(M420,'Estoque FULL '!$A:$D,3,0))</f>
        <v>PELR05981</v>
      </c>
      <c r="P420" s="117"/>
      <c r="Q420" s="117"/>
      <c r="R420" s="117"/>
      <c r="S420" s="32">
        <f>IFERROR(IF(M420&lt;&gt;"",VLOOKUP(M420,'Estoque FULL '!$A:$D,4,0),0),0)</f>
        <v>0</v>
      </c>
      <c r="T420" s="33">
        <f>IFERROR(VLOOKUP(K420,'Inventário+Enviado+pela+Amazon+'!$C$1:$F$510,4,0),0)</f>
        <v>0</v>
      </c>
      <c r="U420" s="34"/>
      <c r="V420" s="42">
        <f t="shared" si="151"/>
        <v>64</v>
      </c>
      <c r="W420" s="13">
        <f t="shared" ref="W420:W432" si="191">V420*X420</f>
        <v>597.76</v>
      </c>
      <c r="X420" s="13">
        <v>9.34</v>
      </c>
      <c r="Y420" s="13">
        <v>1.6817</v>
      </c>
      <c r="Z420" s="13">
        <f t="shared" ref="Z420:Z432" si="192">Y420*V420</f>
        <v>107.6288</v>
      </c>
      <c r="AA420" s="13"/>
      <c r="AB420" s="13"/>
      <c r="AC420" s="13" t="str">
        <f t="shared" si="188"/>
        <v/>
      </c>
      <c r="AD420" s="13"/>
      <c r="AE420" s="13">
        <v>10.021999999999997</v>
      </c>
      <c r="AF420" s="13">
        <v>1.6869791666666667</v>
      </c>
      <c r="AG420" s="153">
        <v>0.62</v>
      </c>
      <c r="AH420" s="170">
        <f t="shared" si="189"/>
        <v>0.11316035883685412</v>
      </c>
      <c r="AI420" s="173">
        <f t="shared" si="190"/>
        <v>0.52003384332773395</v>
      </c>
      <c r="AJ420" s="14">
        <f t="shared" si="158"/>
        <v>641.40799999999979</v>
      </c>
      <c r="AK420" s="14">
        <f t="shared" si="159"/>
        <v>107.96666666666667</v>
      </c>
      <c r="AL420" s="14">
        <f t="shared" si="160"/>
        <v>39.68</v>
      </c>
      <c r="AM420" s="153"/>
      <c r="AN420" s="153"/>
      <c r="AO420" s="106" t="s">
        <v>715</v>
      </c>
      <c r="AP420" s="13" t="s">
        <v>792</v>
      </c>
      <c r="AQ420" s="20">
        <v>39269090</v>
      </c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</row>
    <row r="421" spans="1:62" ht="19.5" customHeight="1">
      <c r="A421" s="44" t="s">
        <v>989</v>
      </c>
      <c r="B421" s="44"/>
      <c r="C421" s="44"/>
      <c r="D421" s="44"/>
      <c r="E421" s="38">
        <f t="shared" si="170"/>
        <v>177</v>
      </c>
      <c r="F421" s="24">
        <v>177</v>
      </c>
      <c r="G421" s="13"/>
      <c r="H421" s="25"/>
      <c r="I421" s="26">
        <f t="shared" si="185"/>
        <v>0</v>
      </c>
      <c r="J421" s="45" t="s">
        <v>986</v>
      </c>
      <c r="K421" s="28" t="s">
        <v>990</v>
      </c>
      <c r="L421" s="29"/>
      <c r="M421" s="30" t="s">
        <v>991</v>
      </c>
      <c r="N421" s="30" t="str">
        <f>IF(K421="","",VLOOKUP(K421,'Inventário+Enviado+pela+Amazon+'!$C$1:$G$536,5,0))</f>
        <v>QU-H42W-OPFQ</v>
      </c>
      <c r="O421" s="31" t="str">
        <f>IF(M421="","",VLOOKUP(M421,'Estoque FULL '!$A:$D,3,0))</f>
        <v>LQOB91159</v>
      </c>
      <c r="P421" s="117"/>
      <c r="Q421" s="117"/>
      <c r="R421" s="117"/>
      <c r="S421" s="32">
        <f>IFERROR(IF(M421&lt;&gt;"",VLOOKUP(M421,'Estoque FULL '!$A:$D,4,0),0),0)</f>
        <v>0</v>
      </c>
      <c r="T421" s="33">
        <f>IFERROR(VLOOKUP(K421,'Inventário+Enviado+pela+Amazon+'!$C$1:$F$510,4,0),0)</f>
        <v>11</v>
      </c>
      <c r="U421" s="34"/>
      <c r="V421" s="42">
        <f t="shared" si="151"/>
        <v>188</v>
      </c>
      <c r="W421" s="13">
        <f t="shared" si="191"/>
        <v>1755.92</v>
      </c>
      <c r="X421" s="13">
        <v>9.34</v>
      </c>
      <c r="Y421" s="13">
        <v>1.6817</v>
      </c>
      <c r="Z421" s="13">
        <f t="shared" si="192"/>
        <v>316.15960000000001</v>
      </c>
      <c r="AA421" s="13"/>
      <c r="AB421" s="13"/>
      <c r="AC421" s="13" t="str">
        <f t="shared" si="188"/>
        <v/>
      </c>
      <c r="AD421" s="13"/>
      <c r="AE421" s="13">
        <v>10.021999999999997</v>
      </c>
      <c r="AF421" s="13">
        <v>1.6869791666666667</v>
      </c>
      <c r="AG421" s="153">
        <v>0.62</v>
      </c>
      <c r="AH421" s="170">
        <f t="shared" si="189"/>
        <v>0.11316035883685412</v>
      </c>
      <c r="AI421" s="173">
        <f t="shared" si="190"/>
        <v>0.52003384332773395</v>
      </c>
      <c r="AJ421" s="14">
        <f t="shared" si="158"/>
        <v>1884.1359999999993</v>
      </c>
      <c r="AK421" s="14">
        <f t="shared" si="159"/>
        <v>317.15208333333334</v>
      </c>
      <c r="AL421" s="14">
        <f t="shared" si="160"/>
        <v>116.56</v>
      </c>
      <c r="AM421" s="153"/>
      <c r="AN421" s="153"/>
      <c r="AO421" s="106" t="s">
        <v>715</v>
      </c>
      <c r="AP421" s="13" t="s">
        <v>792</v>
      </c>
      <c r="AQ421" s="20">
        <v>39269090</v>
      </c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</row>
    <row r="422" spans="1:62" ht="19.5" customHeight="1">
      <c r="A422" s="44" t="s">
        <v>992</v>
      </c>
      <c r="B422" s="44"/>
      <c r="C422" s="44"/>
      <c r="D422" s="44"/>
      <c r="E422" s="38">
        <f t="shared" si="170"/>
        <v>313</v>
      </c>
      <c r="F422" s="24">
        <v>313</v>
      </c>
      <c r="G422" s="13"/>
      <c r="H422" s="25"/>
      <c r="I422" s="26">
        <f t="shared" si="185"/>
        <v>0</v>
      </c>
      <c r="J422" s="45" t="s">
        <v>986</v>
      </c>
      <c r="K422" s="28" t="s">
        <v>993</v>
      </c>
      <c r="L422" s="29"/>
      <c r="M422" s="30" t="s">
        <v>994</v>
      </c>
      <c r="N422" s="30" t="str">
        <f>IF(K422="","",VLOOKUP(K422,'Inventário+Enviado+pela+Amazon+'!$C$1:$G$536,5,0))</f>
        <v>6N-5NKH-3CK9</v>
      </c>
      <c r="O422" s="31" t="str">
        <f>IF(M422="","",VLOOKUP(M422,'Estoque FULL '!$A:$D,3,0))</f>
        <v>OAQT89579</v>
      </c>
      <c r="P422" s="117"/>
      <c r="Q422" s="117"/>
      <c r="R422" s="117"/>
      <c r="S422" s="32">
        <f>IFERROR(IF(M422&lt;&gt;"",VLOOKUP(M422,'Estoque FULL '!$A:$D,4,0),0),0)</f>
        <v>24</v>
      </c>
      <c r="T422" s="33">
        <f>IFERROR(VLOOKUP(K422,'Inventário+Enviado+pela+Amazon+'!$C$1:$F$510,4,0),0)</f>
        <v>17</v>
      </c>
      <c r="U422" s="34"/>
      <c r="V422" s="42">
        <f t="shared" si="151"/>
        <v>354</v>
      </c>
      <c r="W422" s="13">
        <f t="shared" si="191"/>
        <v>3306.36</v>
      </c>
      <c r="X422" s="13">
        <v>9.34</v>
      </c>
      <c r="Y422" s="13">
        <v>1.6817</v>
      </c>
      <c r="Z422" s="13">
        <f t="shared" si="192"/>
        <v>595.32179999999994</v>
      </c>
      <c r="AA422" s="13"/>
      <c r="AB422" s="13"/>
      <c r="AC422" s="13" t="str">
        <f t="shared" si="188"/>
        <v/>
      </c>
      <c r="AD422" s="13"/>
      <c r="AE422" s="13">
        <v>10.021999999999997</v>
      </c>
      <c r="AF422" s="13">
        <v>1.6869791666666667</v>
      </c>
      <c r="AG422" s="153">
        <v>0.62</v>
      </c>
      <c r="AH422" s="170">
        <f t="shared" si="189"/>
        <v>0.11316035883685412</v>
      </c>
      <c r="AI422" s="173">
        <f t="shared" si="190"/>
        <v>0.52003384332773395</v>
      </c>
      <c r="AJ422" s="14">
        <f t="shared" si="158"/>
        <v>3547.7879999999986</v>
      </c>
      <c r="AK422" s="14">
        <f t="shared" si="159"/>
        <v>597.19062499999995</v>
      </c>
      <c r="AL422" s="14">
        <f t="shared" si="160"/>
        <v>219.48</v>
      </c>
      <c r="AM422" s="153"/>
      <c r="AN422" s="153"/>
      <c r="AO422" s="106" t="s">
        <v>715</v>
      </c>
      <c r="AP422" s="13" t="s">
        <v>792</v>
      </c>
      <c r="AQ422" s="20">
        <v>39269090</v>
      </c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</row>
    <row r="423" spans="1:62" ht="19.5" customHeight="1">
      <c r="A423" s="44" t="s">
        <v>995</v>
      </c>
      <c r="B423" s="44"/>
      <c r="C423" s="44"/>
      <c r="D423" s="44"/>
      <c r="E423" s="38">
        <f t="shared" si="170"/>
        <v>172</v>
      </c>
      <c r="F423" s="24">
        <v>172</v>
      </c>
      <c r="G423" s="13"/>
      <c r="H423" s="25"/>
      <c r="I423" s="26">
        <f t="shared" si="185"/>
        <v>0</v>
      </c>
      <c r="J423" s="45" t="s">
        <v>986</v>
      </c>
      <c r="K423" s="28" t="s">
        <v>996</v>
      </c>
      <c r="L423" s="29"/>
      <c r="M423" s="30" t="s">
        <v>997</v>
      </c>
      <c r="N423" s="30" t="str">
        <f>IF(K423="","",VLOOKUP(K423,'Inventário+Enviado+pela+Amazon+'!$C$1:$G$536,5,0))</f>
        <v>B1-68GW-AH0Z</v>
      </c>
      <c r="O423" s="31" t="str">
        <f>IF(M423="","",VLOOKUP(M423,'Estoque FULL '!$A:$D,3,0))</f>
        <v>OQXC89431</v>
      </c>
      <c r="P423" s="117"/>
      <c r="Q423" s="117"/>
      <c r="R423" s="117"/>
      <c r="S423" s="32">
        <f>IFERROR(IF(M423&lt;&gt;"",VLOOKUP(M423,'Estoque FULL '!$A:$D,4,0),0),0)</f>
        <v>0</v>
      </c>
      <c r="T423" s="33">
        <f>IFERROR(VLOOKUP(K423,'Inventário+Enviado+pela+Amazon+'!$C$1:$F$510,4,0),0)</f>
        <v>29</v>
      </c>
      <c r="U423" s="34"/>
      <c r="V423" s="42">
        <f t="shared" si="151"/>
        <v>201</v>
      </c>
      <c r="W423" s="13">
        <f t="shared" si="191"/>
        <v>1877.34</v>
      </c>
      <c r="X423" s="13">
        <v>9.34</v>
      </c>
      <c r="Y423" s="13">
        <v>1.6817</v>
      </c>
      <c r="Z423" s="13">
        <f t="shared" si="192"/>
        <v>338.02170000000001</v>
      </c>
      <c r="AA423" s="13"/>
      <c r="AB423" s="13"/>
      <c r="AC423" s="13" t="str">
        <f t="shared" si="188"/>
        <v/>
      </c>
      <c r="AD423" s="13"/>
      <c r="AE423" s="13">
        <v>10.021999999999997</v>
      </c>
      <c r="AF423" s="13">
        <v>1.6869791666666667</v>
      </c>
      <c r="AG423" s="153">
        <v>0.62</v>
      </c>
      <c r="AH423" s="170">
        <f t="shared" si="189"/>
        <v>0.11316035883685412</v>
      </c>
      <c r="AI423" s="173">
        <f t="shared" si="190"/>
        <v>0.52003384332773395</v>
      </c>
      <c r="AJ423" s="14">
        <f t="shared" si="158"/>
        <v>2014.4219999999993</v>
      </c>
      <c r="AK423" s="14">
        <f t="shared" si="159"/>
        <v>339.08281249999999</v>
      </c>
      <c r="AL423" s="14">
        <f t="shared" si="160"/>
        <v>124.62</v>
      </c>
      <c r="AM423" s="153"/>
      <c r="AN423" s="153"/>
      <c r="AO423" s="106" t="s">
        <v>715</v>
      </c>
      <c r="AP423" s="13" t="s">
        <v>792</v>
      </c>
      <c r="AQ423" s="20">
        <v>39269090</v>
      </c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</row>
    <row r="424" spans="1:62" ht="19.5" customHeight="1">
      <c r="A424" s="22" t="s">
        <v>998</v>
      </c>
      <c r="B424" s="22" t="s">
        <v>999</v>
      </c>
      <c r="C424" s="22"/>
      <c r="D424" s="22"/>
      <c r="E424" s="38">
        <f t="shared" si="170"/>
        <v>17</v>
      </c>
      <c r="F424" s="24">
        <v>17</v>
      </c>
      <c r="G424" s="13"/>
      <c r="H424" s="25"/>
      <c r="I424" s="26">
        <f t="shared" si="185"/>
        <v>0</v>
      </c>
      <c r="J424" s="45" t="s">
        <v>1000</v>
      </c>
      <c r="K424" s="28"/>
      <c r="L424" s="29"/>
      <c r="M424" s="30" t="s">
        <v>1001</v>
      </c>
      <c r="N424" s="30" t="str">
        <f>IF(K424="","",VLOOKUP(K424,'Inventário+Enviado+pela+Amazon+'!$C$1:$G$536,5,0))</f>
        <v/>
      </c>
      <c r="O424" s="31" t="str">
        <f>IF(M424="","",VLOOKUP(M424,'Estoque FULL '!$A:$D,3,0))</f>
        <v>ORVL53472</v>
      </c>
      <c r="P424" s="117"/>
      <c r="Q424" s="117"/>
      <c r="R424" s="117"/>
      <c r="S424" s="32">
        <f>IFERROR(IF(M424&lt;&gt;"",VLOOKUP(M424,'Estoque FULL '!$A:$D,4,0),0),0)</f>
        <v>0</v>
      </c>
      <c r="T424" s="33">
        <f>IFERROR(VLOOKUP(K424,'Inventário+Enviado+pela+Amazon+'!$C$1:$F$510,4,0),0)</f>
        <v>0</v>
      </c>
      <c r="U424" s="34"/>
      <c r="V424" s="42">
        <f t="shared" si="151"/>
        <v>17</v>
      </c>
      <c r="W424" s="13">
        <f t="shared" si="191"/>
        <v>158.78</v>
      </c>
      <c r="X424" s="13">
        <v>9.34</v>
      </c>
      <c r="Y424" s="13">
        <v>1.6817</v>
      </c>
      <c r="Z424" s="13">
        <f t="shared" si="192"/>
        <v>28.588899999999999</v>
      </c>
      <c r="AA424" s="13"/>
      <c r="AB424" s="13"/>
      <c r="AC424" s="13" t="str">
        <f t="shared" si="188"/>
        <v/>
      </c>
      <c r="AD424" s="13"/>
      <c r="AE424" s="13">
        <v>9.9802857142857153</v>
      </c>
      <c r="AF424" s="13">
        <v>1.6799591836734693</v>
      </c>
      <c r="AG424" s="14">
        <v>0.62</v>
      </c>
      <c r="AH424" s="170">
        <f t="shared" si="189"/>
        <v>0.11316035883685412</v>
      </c>
      <c r="AI424" s="173">
        <f t="shared" si="190"/>
        <v>0.52003384332773395</v>
      </c>
      <c r="AJ424" s="14">
        <f t="shared" si="158"/>
        <v>169.66485714285716</v>
      </c>
      <c r="AK424" s="14">
        <f t="shared" si="159"/>
        <v>28.559306122448977</v>
      </c>
      <c r="AL424" s="14">
        <f t="shared" si="160"/>
        <v>10.54</v>
      </c>
      <c r="AM424" s="153">
        <f>V424*AH424</f>
        <v>1.92372610022652</v>
      </c>
      <c r="AN424" s="153">
        <f>V424*AI424</f>
        <v>8.8405753365714776</v>
      </c>
      <c r="AO424" s="13" t="s">
        <v>715</v>
      </c>
      <c r="AP424" s="13" t="s">
        <v>792</v>
      </c>
      <c r="AQ424" s="20">
        <v>39269090</v>
      </c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</row>
    <row r="425" spans="1:62" ht="19.5" customHeight="1">
      <c r="A425" s="44" t="s">
        <v>1002</v>
      </c>
      <c r="B425" s="44"/>
      <c r="C425" s="44"/>
      <c r="D425" s="44"/>
      <c r="E425" s="38">
        <f t="shared" si="170"/>
        <v>-6</v>
      </c>
      <c r="F425" s="24">
        <v>-6</v>
      </c>
      <c r="G425" s="13"/>
      <c r="H425" s="25"/>
      <c r="I425" s="26">
        <f t="shared" si="185"/>
        <v>0</v>
      </c>
      <c r="J425" s="45" t="s">
        <v>1000</v>
      </c>
      <c r="K425" s="28"/>
      <c r="L425" s="29"/>
      <c r="M425" s="30" t="s">
        <v>1003</v>
      </c>
      <c r="N425" s="30" t="str">
        <f>IF(K425="","",VLOOKUP(K425,'Inventário+Enviado+pela+Amazon+'!$C$1:$G$536,5,0))</f>
        <v/>
      </c>
      <c r="O425" s="31" t="str">
        <f>IF(M425="","",VLOOKUP(M425,'Estoque FULL '!$A:$D,3,0))</f>
        <v>OZSN54512</v>
      </c>
      <c r="P425" s="117"/>
      <c r="Q425" s="117"/>
      <c r="R425" s="117"/>
      <c r="S425" s="32">
        <f>IFERROR(IF(M425&lt;&gt;"",VLOOKUP(M425,'Estoque FULL '!$A:$D,4,0),0),0)</f>
        <v>7</v>
      </c>
      <c r="T425" s="33">
        <f>IFERROR(VLOOKUP(K425,'Inventário+Enviado+pela+Amazon+'!$C$1:$F$510,4,0),0)</f>
        <v>0</v>
      </c>
      <c r="U425" s="34"/>
      <c r="V425" s="42">
        <f t="shared" si="151"/>
        <v>1</v>
      </c>
      <c r="W425" s="13">
        <f t="shared" si="191"/>
        <v>9.34</v>
      </c>
      <c r="X425" s="13">
        <v>9.34</v>
      </c>
      <c r="Y425" s="13">
        <v>1.6817</v>
      </c>
      <c r="Z425" s="13">
        <f t="shared" si="192"/>
        <v>1.6817</v>
      </c>
      <c r="AA425" s="13"/>
      <c r="AB425" s="13"/>
      <c r="AC425" s="13" t="str">
        <f t="shared" si="188"/>
        <v/>
      </c>
      <c r="AD425" s="13"/>
      <c r="AE425" s="13">
        <v>9.9802857142857153</v>
      </c>
      <c r="AF425" s="13">
        <v>1.6799591836734693</v>
      </c>
      <c r="AG425" s="14">
        <v>0.62</v>
      </c>
      <c r="AH425" s="170">
        <f t="shared" si="189"/>
        <v>0.11316035883685412</v>
      </c>
      <c r="AI425" s="173">
        <f t="shared" si="190"/>
        <v>0.52003384332773395</v>
      </c>
      <c r="AJ425" s="14">
        <f t="shared" si="158"/>
        <v>9.9802857142857153</v>
      </c>
      <c r="AK425" s="14">
        <f t="shared" si="159"/>
        <v>1.6799591836734693</v>
      </c>
      <c r="AL425" s="14">
        <f t="shared" si="160"/>
        <v>0.62</v>
      </c>
      <c r="AM425" s="153">
        <f>V425*AH425</f>
        <v>0.11316035883685412</v>
      </c>
      <c r="AN425" s="153">
        <f>V425*AI425</f>
        <v>0.52003384332773395</v>
      </c>
      <c r="AO425" s="13" t="s">
        <v>715</v>
      </c>
      <c r="AP425" s="13" t="s">
        <v>792</v>
      </c>
      <c r="AQ425" s="20">
        <v>39269090</v>
      </c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</row>
    <row r="426" spans="1:62" ht="19.5" customHeight="1">
      <c r="A426" s="44" t="s">
        <v>1004</v>
      </c>
      <c r="B426" s="44"/>
      <c r="C426" s="44"/>
      <c r="D426" s="44"/>
      <c r="E426" s="38">
        <f t="shared" si="170"/>
        <v>0</v>
      </c>
      <c r="F426" s="24">
        <v>0</v>
      </c>
      <c r="G426" s="13"/>
      <c r="H426" s="25"/>
      <c r="I426" s="26">
        <f t="shared" si="185"/>
        <v>0</v>
      </c>
      <c r="J426" s="45" t="s">
        <v>1000</v>
      </c>
      <c r="K426" s="28"/>
      <c r="L426" s="29"/>
      <c r="M426" s="30" t="s">
        <v>1005</v>
      </c>
      <c r="N426" s="30" t="str">
        <f>IF(K426="","",VLOOKUP(K426,'Inventário+Enviado+pela+Amazon+'!$C$1:$G$536,5,0))</f>
        <v/>
      </c>
      <c r="O426" s="31" t="str">
        <f>IF(M426="","",VLOOKUP(M426,'Estoque FULL '!$A:$D,3,0))</f>
        <v>WWQM54343</v>
      </c>
      <c r="P426" s="117"/>
      <c r="Q426" s="117"/>
      <c r="R426" s="117"/>
      <c r="S426" s="32">
        <f>IFERROR(IF(M426&lt;&gt;"",VLOOKUP(M426,'Estoque FULL '!$A:$D,4,0),0),0)</f>
        <v>4</v>
      </c>
      <c r="T426" s="33">
        <f>IFERROR(VLOOKUP(K426,'Inventário+Enviado+pela+Amazon+'!$C$1:$F$510,4,0),0)</f>
        <v>0</v>
      </c>
      <c r="U426" s="34"/>
      <c r="V426" s="42">
        <f t="shared" si="151"/>
        <v>4</v>
      </c>
      <c r="W426" s="13">
        <f t="shared" si="191"/>
        <v>37.36</v>
      </c>
      <c r="X426" s="13">
        <v>9.34</v>
      </c>
      <c r="Y426" s="13">
        <v>1.6817</v>
      </c>
      <c r="Z426" s="13">
        <f t="shared" si="192"/>
        <v>6.7267999999999999</v>
      </c>
      <c r="AA426" s="13"/>
      <c r="AB426" s="13"/>
      <c r="AC426" s="13" t="str">
        <f t="shared" si="188"/>
        <v/>
      </c>
      <c r="AD426" s="13"/>
      <c r="AE426" s="13">
        <v>9.9802857142857153</v>
      </c>
      <c r="AF426" s="13">
        <v>1.6799591836734693</v>
      </c>
      <c r="AG426" s="14">
        <v>0.62</v>
      </c>
      <c r="AH426" s="170">
        <f t="shared" si="189"/>
        <v>0.11316035883685412</v>
      </c>
      <c r="AI426" s="173">
        <f t="shared" si="190"/>
        <v>0.52003384332773395</v>
      </c>
      <c r="AJ426" s="14">
        <f t="shared" si="158"/>
        <v>39.921142857142861</v>
      </c>
      <c r="AK426" s="14">
        <f t="shared" si="159"/>
        <v>6.7198367346938772</v>
      </c>
      <c r="AL426" s="14">
        <f t="shared" si="160"/>
        <v>2.48</v>
      </c>
      <c r="AM426" s="153">
        <f>V426*AH426</f>
        <v>0.45264143534741647</v>
      </c>
      <c r="AN426" s="153">
        <f>V426*AI426</f>
        <v>2.0801353733109358</v>
      </c>
      <c r="AO426" s="13" t="s">
        <v>715</v>
      </c>
      <c r="AP426" s="13" t="s">
        <v>792</v>
      </c>
      <c r="AQ426" s="20">
        <v>39269090</v>
      </c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</row>
    <row r="427" spans="1:62" ht="19.5" customHeight="1">
      <c r="A427" s="44" t="s">
        <v>1006</v>
      </c>
      <c r="B427" s="44"/>
      <c r="C427" s="44"/>
      <c r="D427" s="44"/>
      <c r="E427" s="38">
        <f t="shared" si="170"/>
        <v>26</v>
      </c>
      <c r="F427" s="24">
        <v>26</v>
      </c>
      <c r="G427" s="13"/>
      <c r="H427" s="25"/>
      <c r="I427" s="26">
        <f t="shared" si="185"/>
        <v>0</v>
      </c>
      <c r="J427" s="45" t="s">
        <v>1000</v>
      </c>
      <c r="K427" s="28"/>
      <c r="L427" s="29"/>
      <c r="M427" s="30" t="s">
        <v>1007</v>
      </c>
      <c r="N427" s="30" t="str">
        <f>IF(K427="","",VLOOKUP(K427,'Inventário+Enviado+pela+Amazon+'!$C$1:$G$536,5,0))</f>
        <v/>
      </c>
      <c r="O427" s="31" t="str">
        <f>IF(M427="","",VLOOKUP(M427,'Estoque FULL '!$A:$D,3,0))</f>
        <v>UMLY06556</v>
      </c>
      <c r="P427" s="117"/>
      <c r="Q427" s="117"/>
      <c r="R427" s="117"/>
      <c r="S427" s="32">
        <f>IFERROR(IF(M427&lt;&gt;"",VLOOKUP(M427,'Estoque FULL '!$A:$D,4,0),0),0)</f>
        <v>0</v>
      </c>
      <c r="T427" s="33">
        <f>IFERROR(VLOOKUP(K427,'Inventário+Enviado+pela+Amazon+'!$C$1:$F$510,4,0),0)</f>
        <v>0</v>
      </c>
      <c r="U427" s="34"/>
      <c r="V427" s="42">
        <f t="shared" si="151"/>
        <v>26</v>
      </c>
      <c r="W427" s="13">
        <f t="shared" si="191"/>
        <v>242.84</v>
      </c>
      <c r="X427" s="13">
        <v>9.34</v>
      </c>
      <c r="Y427" s="13">
        <v>1.6817</v>
      </c>
      <c r="Z427" s="13">
        <f t="shared" si="192"/>
        <v>43.724199999999996</v>
      </c>
      <c r="AA427" s="13"/>
      <c r="AB427" s="13"/>
      <c r="AC427" s="13" t="str">
        <f t="shared" si="188"/>
        <v/>
      </c>
      <c r="AD427" s="13"/>
      <c r="AE427" s="13">
        <v>9.9802857142857153</v>
      </c>
      <c r="AF427" s="13">
        <v>1.6799591836734693</v>
      </c>
      <c r="AG427" s="14">
        <v>0.62</v>
      </c>
      <c r="AH427" s="170">
        <f t="shared" si="189"/>
        <v>0.11316035883685412</v>
      </c>
      <c r="AI427" s="173">
        <f t="shared" si="190"/>
        <v>0.52003384332773395</v>
      </c>
      <c r="AJ427" s="14">
        <f t="shared" si="158"/>
        <v>259.48742857142861</v>
      </c>
      <c r="AK427" s="14">
        <f t="shared" si="159"/>
        <v>43.678938775510204</v>
      </c>
      <c r="AL427" s="14">
        <f t="shared" si="160"/>
        <v>16.12</v>
      </c>
      <c r="AM427" s="153">
        <f>V427*AH427</f>
        <v>2.9421693297582072</v>
      </c>
      <c r="AN427" s="153">
        <f>V427*AI427</f>
        <v>13.520879926521083</v>
      </c>
      <c r="AO427" s="13" t="s">
        <v>715</v>
      </c>
      <c r="AP427" s="13" t="s">
        <v>792</v>
      </c>
      <c r="AQ427" s="20">
        <v>39269090</v>
      </c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</row>
    <row r="428" spans="1:62" ht="19.5" customHeight="1">
      <c r="A428" s="44"/>
      <c r="B428" s="44"/>
      <c r="C428" s="44"/>
      <c r="D428" s="44"/>
      <c r="E428" s="38">
        <f t="shared" si="170"/>
        <v>0</v>
      </c>
      <c r="F428" s="24">
        <v>0</v>
      </c>
      <c r="G428" s="13"/>
      <c r="H428" s="25"/>
      <c r="I428" s="26">
        <f t="shared" si="185"/>
        <v>0</v>
      </c>
      <c r="J428" s="27"/>
      <c r="K428" s="28"/>
      <c r="L428" s="29"/>
      <c r="M428" s="30"/>
      <c r="N428" s="30" t="str">
        <f>IF(K428="","",VLOOKUP(K428,'Inventário+Enviado+pela+Amazon+'!$C$1:$G$536,5,0))</f>
        <v/>
      </c>
      <c r="O428" s="31" t="str">
        <f>IF(M428="","",VLOOKUP(M428,'Estoque FULL '!$A:$D,3,0))</f>
        <v/>
      </c>
      <c r="P428" s="117"/>
      <c r="Q428" s="117"/>
      <c r="R428" s="117"/>
      <c r="S428" s="32">
        <f>IFERROR(IF(M428&lt;&gt;"",VLOOKUP(M428,'Estoque FULL '!$A:$D,4,0),0),0)</f>
        <v>0</v>
      </c>
      <c r="T428" s="33">
        <f>IFERROR(VLOOKUP(K428,'Inventário+Enviado+pela+Amazon+'!$C$1:$F$510,4,0),0)</f>
        <v>0</v>
      </c>
      <c r="U428" s="34"/>
      <c r="V428" s="35">
        <f t="shared" si="151"/>
        <v>0</v>
      </c>
      <c r="W428" s="13">
        <f t="shared" si="191"/>
        <v>0</v>
      </c>
      <c r="X428" s="13"/>
      <c r="Y428" s="13"/>
      <c r="Z428" s="13">
        <f t="shared" si="192"/>
        <v>0</v>
      </c>
      <c r="AA428" s="13"/>
      <c r="AB428" s="13"/>
      <c r="AC428" s="13" t="str">
        <f t="shared" si="188"/>
        <v/>
      </c>
      <c r="AD428" s="13"/>
      <c r="AE428" s="13"/>
      <c r="AF428" s="13"/>
      <c r="AG428" s="14"/>
      <c r="AH428" s="170"/>
      <c r="AI428" s="170"/>
      <c r="AJ428" s="14">
        <f t="shared" si="158"/>
        <v>0</v>
      </c>
      <c r="AK428" s="14">
        <f t="shared" si="159"/>
        <v>0</v>
      </c>
      <c r="AL428" s="14">
        <f t="shared" si="160"/>
        <v>0</v>
      </c>
      <c r="AM428" s="14"/>
      <c r="AN428" s="14"/>
      <c r="AO428" s="13"/>
      <c r="AP428" s="13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</row>
    <row r="429" spans="1:62" ht="19.5" customHeight="1">
      <c r="A429" s="22" t="s">
        <v>1008</v>
      </c>
      <c r="B429" s="22" t="s">
        <v>1009</v>
      </c>
      <c r="C429" s="22"/>
      <c r="D429" s="22"/>
      <c r="E429" s="38">
        <f t="shared" si="170"/>
        <v>134</v>
      </c>
      <c r="F429" s="24">
        <v>134</v>
      </c>
      <c r="G429" s="13"/>
      <c r="H429" s="25"/>
      <c r="I429" s="26">
        <f t="shared" si="185"/>
        <v>0</v>
      </c>
      <c r="J429" s="45" t="s">
        <v>1010</v>
      </c>
      <c r="K429" s="28" t="s">
        <v>1011</v>
      </c>
      <c r="L429" s="29"/>
      <c r="M429" s="30" t="s">
        <v>1012</v>
      </c>
      <c r="N429" s="30" t="str">
        <f>IF(K429="","",VLOOKUP(K429,'Inventário+Enviado+pela+Amazon+'!$C$1:$G$536,5,0))</f>
        <v>GZ-H42W-H2CH</v>
      </c>
      <c r="O429" s="31" t="str">
        <f>IF(M429="","",VLOOKUP(M429,'Estoque FULL '!$A:$D,3,0))</f>
        <v>LJEA91472</v>
      </c>
      <c r="P429" s="117"/>
      <c r="Q429" s="117"/>
      <c r="R429" s="117"/>
      <c r="S429" s="32">
        <f>IFERROR(IF(M429&lt;&gt;"",VLOOKUP(M429,'Estoque FULL '!$A:$D,4,0),0),0)</f>
        <v>7</v>
      </c>
      <c r="T429" s="33">
        <f>IFERROR(VLOOKUP(K429,'Inventário+Enviado+pela+Amazon+'!$C$1:$F$510,4,0),0)</f>
        <v>20</v>
      </c>
      <c r="U429" s="34"/>
      <c r="V429" s="42">
        <f t="shared" si="151"/>
        <v>161</v>
      </c>
      <c r="W429" s="13">
        <f t="shared" si="191"/>
        <v>1503.74</v>
      </c>
      <c r="X429" s="13">
        <v>9.34</v>
      </c>
      <c r="Y429" s="13">
        <v>1.6817</v>
      </c>
      <c r="Z429" s="13">
        <f t="shared" si="192"/>
        <v>270.75369999999998</v>
      </c>
      <c r="AA429" s="13"/>
      <c r="AB429" s="13"/>
      <c r="AC429" s="13" t="str">
        <f t="shared" si="188"/>
        <v/>
      </c>
      <c r="AD429" s="13"/>
      <c r="AE429" s="13">
        <v>9.9802857142857153</v>
      </c>
      <c r="AF429" s="13">
        <v>1.6799591836734693</v>
      </c>
      <c r="AG429" s="153">
        <v>0.62</v>
      </c>
      <c r="AH429" s="170">
        <f t="shared" ref="AH429:AH436" si="193">AI429/4.59554784619832</f>
        <v>0.11316035883685412</v>
      </c>
      <c r="AI429" s="173">
        <f t="shared" ref="AI429:AI436" si="194">AG429*0.838764263431829</f>
        <v>0.52003384332773395</v>
      </c>
      <c r="AJ429" s="14">
        <f t="shared" si="158"/>
        <v>1606.8260000000002</v>
      </c>
      <c r="AK429" s="14">
        <f t="shared" si="159"/>
        <v>270.47342857142854</v>
      </c>
      <c r="AL429" s="14">
        <f t="shared" ref="AL429:AL469" si="195">IFERROR(V429*AG429,0)</f>
        <v>99.82</v>
      </c>
      <c r="AM429" s="153"/>
      <c r="AN429" s="153"/>
      <c r="AO429" s="106" t="s">
        <v>715</v>
      </c>
      <c r="AP429" s="13" t="s">
        <v>792</v>
      </c>
      <c r="AQ429" s="20">
        <v>39269090</v>
      </c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</row>
    <row r="430" spans="1:62" ht="19.5" customHeight="1">
      <c r="A430" s="44" t="s">
        <v>1013</v>
      </c>
      <c r="B430" s="44"/>
      <c r="C430" s="44"/>
      <c r="D430" s="44"/>
      <c r="E430" s="38">
        <f t="shared" si="170"/>
        <v>73</v>
      </c>
      <c r="F430" s="24">
        <v>73</v>
      </c>
      <c r="G430" s="13"/>
      <c r="H430" s="25"/>
      <c r="I430" s="26">
        <f t="shared" si="185"/>
        <v>0</v>
      </c>
      <c r="J430" s="45" t="s">
        <v>1010</v>
      </c>
      <c r="K430" s="28" t="s">
        <v>1014</v>
      </c>
      <c r="L430" s="29"/>
      <c r="M430" s="30" t="s">
        <v>1015</v>
      </c>
      <c r="N430" s="30" t="str">
        <f>IF(K430="","",VLOOKUP(K430,'Inventário+Enviado+pela+Amazon+'!$C$1:$G$536,5,0))</f>
        <v>JI-F2K3-WWEP</v>
      </c>
      <c r="O430" s="31" t="str">
        <f>IF(M430="","",VLOOKUP(M430,'Estoque FULL '!$A:$D,3,0))</f>
        <v>OGBH11635</v>
      </c>
      <c r="P430" s="117"/>
      <c r="Q430" s="117"/>
      <c r="R430" s="117"/>
      <c r="S430" s="32">
        <f>IFERROR(IF(M430&lt;&gt;"",VLOOKUP(M430,'Estoque FULL '!$A:$D,4,0),0),0)</f>
        <v>0</v>
      </c>
      <c r="T430" s="33">
        <f>IFERROR(VLOOKUP(K430,'Inventário+Enviado+pela+Amazon+'!$C$1:$F$510,4,0),0)</f>
        <v>19</v>
      </c>
      <c r="U430" s="34"/>
      <c r="V430" s="42">
        <f t="shared" si="151"/>
        <v>92</v>
      </c>
      <c r="W430" s="13">
        <f t="shared" si="191"/>
        <v>859.28</v>
      </c>
      <c r="X430" s="13">
        <v>9.34</v>
      </c>
      <c r="Y430" s="13">
        <v>1.6817</v>
      </c>
      <c r="Z430" s="13">
        <f t="shared" si="192"/>
        <v>154.71639999999999</v>
      </c>
      <c r="AA430" s="13"/>
      <c r="AB430" s="13"/>
      <c r="AC430" s="13" t="str">
        <f t="shared" si="188"/>
        <v/>
      </c>
      <c r="AD430" s="13"/>
      <c r="AE430" s="13">
        <v>9.9802857142857153</v>
      </c>
      <c r="AF430" s="13">
        <v>1.6799591836734693</v>
      </c>
      <c r="AG430" s="153">
        <v>0.62</v>
      </c>
      <c r="AH430" s="170">
        <f t="shared" si="193"/>
        <v>0.11316035883685412</v>
      </c>
      <c r="AI430" s="173">
        <f t="shared" si="194"/>
        <v>0.52003384332773395</v>
      </c>
      <c r="AJ430" s="14">
        <f t="shared" si="158"/>
        <v>918.18628571428576</v>
      </c>
      <c r="AK430" s="14">
        <f t="shared" si="159"/>
        <v>154.55624489795917</v>
      </c>
      <c r="AL430" s="14">
        <f t="shared" si="195"/>
        <v>57.04</v>
      </c>
      <c r="AM430" s="153"/>
      <c r="AN430" s="153"/>
      <c r="AO430" s="106" t="s">
        <v>715</v>
      </c>
      <c r="AP430" s="13" t="s">
        <v>792</v>
      </c>
      <c r="AQ430" s="20">
        <v>39269090</v>
      </c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</row>
    <row r="431" spans="1:62" ht="19.5" customHeight="1">
      <c r="A431" s="44" t="s">
        <v>1016</v>
      </c>
      <c r="B431" s="44"/>
      <c r="C431" s="44" t="s">
        <v>220</v>
      </c>
      <c r="D431" s="44"/>
      <c r="E431" s="38">
        <f t="shared" si="170"/>
        <v>115</v>
      </c>
      <c r="F431" s="24">
        <v>115</v>
      </c>
      <c r="G431" s="13"/>
      <c r="H431" s="25"/>
      <c r="I431" s="26">
        <f t="shared" si="185"/>
        <v>0</v>
      </c>
      <c r="J431" s="45" t="s">
        <v>1010</v>
      </c>
      <c r="K431" s="28" t="s">
        <v>1017</v>
      </c>
      <c r="L431" s="29"/>
      <c r="M431" s="30" t="s">
        <v>1018</v>
      </c>
      <c r="N431" s="30" t="str">
        <f>IF(K431="","",VLOOKUP(K431,'Inventário+Enviado+pela+Amazon+'!$C$1:$G$536,5,0))</f>
        <v>WC-5CEN-31FW</v>
      </c>
      <c r="O431" s="31" t="str">
        <f>IF(M431="","",VLOOKUP(M431,'Estoque FULL '!$A:$D,3,0))</f>
        <v>NWDU11769</v>
      </c>
      <c r="P431" s="117"/>
      <c r="Q431" s="117"/>
      <c r="R431" s="117"/>
      <c r="S431" s="32">
        <f>IFERROR(IF(M431&lt;&gt;"",VLOOKUP(M431,'Estoque FULL '!$A:$D,4,0),0),0)</f>
        <v>14</v>
      </c>
      <c r="T431" s="33">
        <f>IFERROR(VLOOKUP(K431,'Inventário+Enviado+pela+Amazon+'!$C$1:$F$510,4,0),0)</f>
        <v>19</v>
      </c>
      <c r="U431" s="34"/>
      <c r="V431" s="42">
        <f t="shared" si="151"/>
        <v>148</v>
      </c>
      <c r="W431" s="13">
        <f t="shared" si="191"/>
        <v>1382.32</v>
      </c>
      <c r="X431" s="13">
        <v>9.34</v>
      </c>
      <c r="Y431" s="13">
        <v>1.6817</v>
      </c>
      <c r="Z431" s="13">
        <f t="shared" si="192"/>
        <v>248.89159999999998</v>
      </c>
      <c r="AA431" s="13"/>
      <c r="AB431" s="13"/>
      <c r="AC431" s="13" t="str">
        <f t="shared" si="188"/>
        <v/>
      </c>
      <c r="AD431" s="13"/>
      <c r="AE431" s="13">
        <v>9.9802857142857153</v>
      </c>
      <c r="AF431" s="13">
        <v>1.6799591836734693</v>
      </c>
      <c r="AG431" s="153">
        <v>0.62</v>
      </c>
      <c r="AH431" s="170">
        <f t="shared" si="193"/>
        <v>0.11316035883685412</v>
      </c>
      <c r="AI431" s="173">
        <f t="shared" si="194"/>
        <v>0.52003384332773395</v>
      </c>
      <c r="AJ431" s="14">
        <f t="shared" si="158"/>
        <v>1477.0822857142859</v>
      </c>
      <c r="AK431" s="14">
        <f t="shared" si="159"/>
        <v>248.63395918367345</v>
      </c>
      <c r="AL431" s="14">
        <f t="shared" si="195"/>
        <v>91.76</v>
      </c>
      <c r="AM431" s="153"/>
      <c r="AN431" s="153"/>
      <c r="AO431" s="106" t="s">
        <v>715</v>
      </c>
      <c r="AP431" s="13" t="s">
        <v>792</v>
      </c>
      <c r="AQ431" s="20">
        <v>39269090</v>
      </c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</row>
    <row r="432" spans="1:62" ht="19.5" customHeight="1">
      <c r="A432" s="44" t="s">
        <v>1019</v>
      </c>
      <c r="B432" s="44"/>
      <c r="C432" s="44"/>
      <c r="D432" s="44"/>
      <c r="E432" s="38">
        <f t="shared" si="170"/>
        <v>91</v>
      </c>
      <c r="F432" s="24">
        <v>91</v>
      </c>
      <c r="G432" s="13"/>
      <c r="H432" s="25"/>
      <c r="I432" s="26">
        <f t="shared" si="185"/>
        <v>0</v>
      </c>
      <c r="J432" s="45" t="s">
        <v>1010</v>
      </c>
      <c r="K432" s="28"/>
      <c r="L432" s="29"/>
      <c r="M432" s="30" t="s">
        <v>3169</v>
      </c>
      <c r="N432" s="30" t="str">
        <f>IF(K432="","",VLOOKUP(K432,'Inventário+Enviado+pela+Amazon+'!$C$1:$G$536,5,0))</f>
        <v/>
      </c>
      <c r="O432" s="31" t="e">
        <f>IF(M432="","",VLOOKUP(M432,'Estoque FULL '!$A:$D,3,0))</f>
        <v>#N/A</v>
      </c>
      <c r="P432" s="117"/>
      <c r="Q432" s="117"/>
      <c r="R432" s="117"/>
      <c r="S432" s="32">
        <f>IFERROR(IF(M432&lt;&gt;"",VLOOKUP(M432,'Estoque FULL '!$A:$D,4,0),0),0)</f>
        <v>0</v>
      </c>
      <c r="T432" s="33">
        <f>IFERROR(VLOOKUP(K432,'Inventário+Enviado+pela+Amazon+'!$C$1:$F$510,4,0),0)</f>
        <v>0</v>
      </c>
      <c r="U432" s="34"/>
      <c r="V432" s="35">
        <f t="shared" si="151"/>
        <v>91</v>
      </c>
      <c r="W432" s="13">
        <f t="shared" si="191"/>
        <v>849.93999999999994</v>
      </c>
      <c r="X432" s="13">
        <v>9.34</v>
      </c>
      <c r="Y432" s="13">
        <v>1.6817</v>
      </c>
      <c r="Z432" s="13">
        <f t="shared" si="192"/>
        <v>153.03469999999999</v>
      </c>
      <c r="AA432" s="13"/>
      <c r="AB432" s="13"/>
      <c r="AC432" s="13" t="str">
        <f t="shared" si="188"/>
        <v/>
      </c>
      <c r="AD432" s="13"/>
      <c r="AE432" s="13">
        <v>9.9802857142857153</v>
      </c>
      <c r="AF432" s="13">
        <v>1.6799591836734693</v>
      </c>
      <c r="AG432" s="153">
        <v>0.62</v>
      </c>
      <c r="AH432" s="170">
        <f t="shared" si="193"/>
        <v>0.11316035883685412</v>
      </c>
      <c r="AI432" s="173">
        <f t="shared" si="194"/>
        <v>0.52003384332773395</v>
      </c>
      <c r="AJ432" s="14">
        <f t="shared" si="158"/>
        <v>908.20600000000013</v>
      </c>
      <c r="AK432" s="14">
        <f t="shared" si="159"/>
        <v>152.8762857142857</v>
      </c>
      <c r="AL432" s="14">
        <f t="shared" si="195"/>
        <v>56.42</v>
      </c>
      <c r="AM432" s="153"/>
      <c r="AN432" s="153"/>
      <c r="AO432" s="106" t="s">
        <v>715</v>
      </c>
      <c r="AP432" s="13" t="s">
        <v>792</v>
      </c>
      <c r="AQ432" s="20">
        <v>39269090</v>
      </c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</row>
    <row r="433" spans="1:62" ht="19.5" customHeight="1">
      <c r="A433" s="44" t="s">
        <v>1020</v>
      </c>
      <c r="B433" s="44"/>
      <c r="C433" s="44"/>
      <c r="D433" s="44"/>
      <c r="E433" s="38">
        <f t="shared" si="170"/>
        <v>24</v>
      </c>
      <c r="F433" s="24">
        <v>24</v>
      </c>
      <c r="G433" s="13"/>
      <c r="H433" s="25"/>
      <c r="I433" s="26"/>
      <c r="J433" s="45"/>
      <c r="K433" s="28"/>
      <c r="L433" s="29"/>
      <c r="M433" s="30" t="s">
        <v>1021</v>
      </c>
      <c r="N433" s="30" t="str">
        <f>IF(K433="","",VLOOKUP(K433,'Inventário+Enviado+pela+Amazon+'!$C$1:$G$536,5,0))</f>
        <v/>
      </c>
      <c r="O433" s="31" t="str">
        <f>IF(M433="","",VLOOKUP(M433,'Estoque FULL '!$A:$D,3,0))</f>
        <v>KQRY60596</v>
      </c>
      <c r="P433" s="117"/>
      <c r="Q433" s="117"/>
      <c r="R433" s="117"/>
      <c r="S433" s="32">
        <f>IFERROR(IF(M433&lt;&gt;"",VLOOKUP(M433,'Estoque FULL '!$A:$D,4,0),0),0)</f>
        <v>0</v>
      </c>
      <c r="T433" s="33">
        <f>IFERROR(VLOOKUP(K433,'Inventário+Enviado+pela+Amazon+'!$C$1:$F$510,4,0),0)</f>
        <v>0</v>
      </c>
      <c r="U433" s="34"/>
      <c r="V433" s="42">
        <f t="shared" ref="V433:V439" si="196">I433+F433+S433+T433+U433</f>
        <v>24</v>
      </c>
      <c r="W433" s="13"/>
      <c r="X433" s="13"/>
      <c r="Y433" s="13"/>
      <c r="Z433" s="13"/>
      <c r="AA433" s="13"/>
      <c r="AB433" s="13"/>
      <c r="AC433" s="13"/>
      <c r="AD433" s="13"/>
      <c r="AE433" s="13">
        <v>6.5084400000000002</v>
      </c>
      <c r="AF433" s="13">
        <v>1.1715199999999999</v>
      </c>
      <c r="AG433" s="14">
        <v>0.41499999999999998</v>
      </c>
      <c r="AH433" s="170">
        <f t="shared" si="193"/>
        <v>7.5744433737571698E-2</v>
      </c>
      <c r="AI433" s="173">
        <f t="shared" si="194"/>
        <v>0.34808716932420902</v>
      </c>
      <c r="AJ433" s="14">
        <f t="shared" ref="AJ433:AJ436" si="197">IFERROR(V433*AE433,0)</f>
        <v>156.20256000000001</v>
      </c>
      <c r="AK433" s="14">
        <f t="shared" ref="AK433:AK436" si="198">IFERROR(V433*AF433,0)</f>
        <v>28.116479999999996</v>
      </c>
      <c r="AL433" s="14">
        <f t="shared" si="195"/>
        <v>9.9599999999999991</v>
      </c>
      <c r="AM433" s="153">
        <f>V433*AH433</f>
        <v>1.8178664097017208</v>
      </c>
      <c r="AN433" s="153">
        <f>V433*AI433</f>
        <v>8.3540920637810174</v>
      </c>
      <c r="AO433" s="13" t="s">
        <v>801</v>
      </c>
      <c r="AP433" s="13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</row>
    <row r="434" spans="1:62" ht="19.5" customHeight="1">
      <c r="A434" s="44" t="s">
        <v>1022</v>
      </c>
      <c r="B434" s="44"/>
      <c r="C434" s="44"/>
      <c r="D434" s="44"/>
      <c r="E434" s="38">
        <f t="shared" si="170"/>
        <v>5</v>
      </c>
      <c r="F434" s="24">
        <v>5</v>
      </c>
      <c r="G434" s="13"/>
      <c r="H434" s="25"/>
      <c r="I434" s="26"/>
      <c r="J434" s="45"/>
      <c r="K434" s="28"/>
      <c r="L434" s="29"/>
      <c r="M434" s="30" t="s">
        <v>1023</v>
      </c>
      <c r="N434" s="30" t="str">
        <f>IF(K434="","",VLOOKUP(K434,'Inventário+Enviado+pela+Amazon+'!$C$1:$G$536,5,0))</f>
        <v/>
      </c>
      <c r="O434" s="31" t="str">
        <f>IF(M434="","",VLOOKUP(M434,'Estoque FULL '!$A:$D,3,0))</f>
        <v>ZSSS64230</v>
      </c>
      <c r="P434" s="117"/>
      <c r="Q434" s="117"/>
      <c r="R434" s="117"/>
      <c r="S434" s="32">
        <f>IFERROR(IF(M434&lt;&gt;"",VLOOKUP(M434,'Estoque FULL '!$A:$D,4,0),0),0)</f>
        <v>7</v>
      </c>
      <c r="T434" s="33">
        <f>IFERROR(VLOOKUP(K434,'Inventário+Enviado+pela+Amazon+'!$C$1:$F$510,4,0),0)</f>
        <v>0</v>
      </c>
      <c r="U434" s="34"/>
      <c r="V434" s="42">
        <f t="shared" si="196"/>
        <v>12</v>
      </c>
      <c r="W434" s="13"/>
      <c r="X434" s="13"/>
      <c r="Y434" s="13"/>
      <c r="Z434" s="13"/>
      <c r="AA434" s="13"/>
      <c r="AB434" s="13"/>
      <c r="AC434" s="13"/>
      <c r="AD434" s="13"/>
      <c r="AE434" s="13">
        <v>6.5084400000000002</v>
      </c>
      <c r="AF434" s="13">
        <v>1.1715199999999999</v>
      </c>
      <c r="AG434" s="14">
        <v>0.41499999999999998</v>
      </c>
      <c r="AH434" s="170">
        <f t="shared" si="193"/>
        <v>7.5744433737571698E-2</v>
      </c>
      <c r="AI434" s="173">
        <f t="shared" si="194"/>
        <v>0.34808716932420902</v>
      </c>
      <c r="AJ434" s="14">
        <f t="shared" si="197"/>
        <v>78.101280000000003</v>
      </c>
      <c r="AK434" s="14">
        <f t="shared" si="198"/>
        <v>14.058239999999998</v>
      </c>
      <c r="AL434" s="14">
        <f t="shared" si="195"/>
        <v>4.9799999999999995</v>
      </c>
      <c r="AM434" s="153">
        <f>V434*AH434</f>
        <v>0.90893320485086038</v>
      </c>
      <c r="AN434" s="153">
        <f>V434*AI434</f>
        <v>4.1770460318905087</v>
      </c>
      <c r="AO434" s="13" t="s">
        <v>801</v>
      </c>
      <c r="AP434" s="13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</row>
    <row r="435" spans="1:62" ht="19.5" customHeight="1">
      <c r="A435" s="44" t="s">
        <v>1024</v>
      </c>
      <c r="B435" s="44"/>
      <c r="C435" s="44"/>
      <c r="D435" s="44"/>
      <c r="E435" s="38">
        <f t="shared" si="170"/>
        <v>28</v>
      </c>
      <c r="F435" s="24">
        <v>28</v>
      </c>
      <c r="G435" s="13"/>
      <c r="H435" s="25"/>
      <c r="I435" s="26"/>
      <c r="J435" s="45"/>
      <c r="K435" s="28"/>
      <c r="L435" s="29"/>
      <c r="M435" s="30" t="s">
        <v>3073</v>
      </c>
      <c r="N435" s="30" t="str">
        <f>IF(K435="","",VLOOKUP(K435,'Inventário+Enviado+pela+Amazon+'!$C$1:$G$536,5,0))</f>
        <v/>
      </c>
      <c r="O435" s="31"/>
      <c r="P435" s="117"/>
      <c r="Q435" s="117"/>
      <c r="R435" s="117"/>
      <c r="S435" s="32">
        <f>IFERROR(IF(M435&lt;&gt;"",VLOOKUP(M435,'Estoque FULL '!$A:$D,4,0),0),0)</f>
        <v>0</v>
      </c>
      <c r="T435" s="33">
        <f>IFERROR(VLOOKUP(K435,'Inventário+Enviado+pela+Amazon+'!$C$1:$F$510,4,0),0)</f>
        <v>0</v>
      </c>
      <c r="U435" s="34"/>
      <c r="V435" s="42">
        <f t="shared" ref="V435:V436" si="199">I435+F435+S435+T435+U435</f>
        <v>28</v>
      </c>
      <c r="W435" s="13"/>
      <c r="X435" s="13"/>
      <c r="Y435" s="13"/>
      <c r="Z435" s="13"/>
      <c r="AA435" s="13"/>
      <c r="AB435" s="13"/>
      <c r="AC435" s="13"/>
      <c r="AD435" s="13"/>
      <c r="AE435" s="13">
        <v>6.5084400000000002</v>
      </c>
      <c r="AF435" s="13">
        <v>1.1715199999999999</v>
      </c>
      <c r="AG435" s="14">
        <v>0.41499999999999998</v>
      </c>
      <c r="AH435" s="170">
        <f t="shared" si="193"/>
        <v>7.5744433737571698E-2</v>
      </c>
      <c r="AI435" s="173">
        <f t="shared" si="194"/>
        <v>0.34808716932420902</v>
      </c>
      <c r="AJ435" s="14">
        <f t="shared" si="197"/>
        <v>182.23632000000001</v>
      </c>
      <c r="AK435" s="14">
        <f t="shared" si="198"/>
        <v>32.80256</v>
      </c>
      <c r="AL435" s="14">
        <f t="shared" si="195"/>
        <v>11.62</v>
      </c>
      <c r="AM435" s="153">
        <f>V435*AH435</f>
        <v>2.1208441446520077</v>
      </c>
      <c r="AN435" s="153">
        <f>V435*AI435</f>
        <v>9.7464407410778531</v>
      </c>
      <c r="AO435" s="13" t="s">
        <v>801</v>
      </c>
      <c r="AP435" s="13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</row>
    <row r="436" spans="1:62" ht="19.5" customHeight="1">
      <c r="A436" s="44" t="s">
        <v>1025</v>
      </c>
      <c r="B436" s="44"/>
      <c r="C436" s="44"/>
      <c r="D436" s="44"/>
      <c r="E436" s="38">
        <f t="shared" si="170"/>
        <v>22</v>
      </c>
      <c r="F436" s="24">
        <v>22</v>
      </c>
      <c r="G436" s="13"/>
      <c r="H436" s="25"/>
      <c r="I436" s="26"/>
      <c r="J436" s="45"/>
      <c r="K436" s="28"/>
      <c r="L436" s="29"/>
      <c r="M436" s="30" t="s">
        <v>2811</v>
      </c>
      <c r="N436" s="30" t="str">
        <f>IF(K436="","",VLOOKUP(K436,'Inventário+Enviado+pela+Amazon+'!$C$1:$G$536,5,0))</f>
        <v/>
      </c>
      <c r="O436" s="31"/>
      <c r="P436" s="117"/>
      <c r="Q436" s="117"/>
      <c r="R436" s="117"/>
      <c r="S436" s="32">
        <f>IFERROR(IF(M436&lt;&gt;"",VLOOKUP(M436,'Estoque FULL '!$A:$D,4,0),0),0)</f>
        <v>0</v>
      </c>
      <c r="T436" s="33">
        <f>IFERROR(VLOOKUP(K436,'Inventário+Enviado+pela+Amazon+'!$C$1:$F$510,4,0),0)</f>
        <v>0</v>
      </c>
      <c r="U436" s="34"/>
      <c r="V436" s="42">
        <f t="shared" si="199"/>
        <v>22</v>
      </c>
      <c r="W436" s="13"/>
      <c r="X436" s="13"/>
      <c r="Y436" s="13"/>
      <c r="Z436" s="13"/>
      <c r="AA436" s="13"/>
      <c r="AB436" s="13"/>
      <c r="AC436" s="13"/>
      <c r="AD436" s="13"/>
      <c r="AE436" s="13">
        <v>6.5084400000000002</v>
      </c>
      <c r="AF436" s="13">
        <v>1.1715199999999999</v>
      </c>
      <c r="AG436" s="14">
        <v>0.41499999999999998</v>
      </c>
      <c r="AH436" s="170">
        <f t="shared" si="193"/>
        <v>7.5744433737571698E-2</v>
      </c>
      <c r="AI436" s="173">
        <f t="shared" si="194"/>
        <v>0.34808716932420902</v>
      </c>
      <c r="AJ436" s="14">
        <f t="shared" si="197"/>
        <v>143.18567999999999</v>
      </c>
      <c r="AK436" s="14">
        <f t="shared" si="198"/>
        <v>25.773439999999997</v>
      </c>
      <c r="AL436" s="14">
        <f t="shared" si="195"/>
        <v>9.129999999999999</v>
      </c>
      <c r="AM436" s="153">
        <f>V436*AH436</f>
        <v>1.6663775422265774</v>
      </c>
      <c r="AN436" s="153">
        <f>V436*AI436</f>
        <v>7.6579177251325987</v>
      </c>
      <c r="AO436" s="13" t="s">
        <v>801</v>
      </c>
      <c r="AP436" s="13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</row>
    <row r="437" spans="1:62" ht="19.5" customHeight="1">
      <c r="A437" s="44"/>
      <c r="B437" s="44"/>
      <c r="C437" s="44"/>
      <c r="D437" s="44"/>
      <c r="E437" s="38">
        <f t="shared" ref="E437:E439" si="200">F437+I437</f>
        <v>-10</v>
      </c>
      <c r="F437" s="24">
        <v>-10</v>
      </c>
      <c r="G437" s="13"/>
      <c r="H437" s="25"/>
      <c r="I437" s="26">
        <f t="shared" ref="I437:I439" si="201">G437*H437</f>
        <v>0</v>
      </c>
      <c r="J437" s="27"/>
      <c r="K437" s="28"/>
      <c r="L437" s="29"/>
      <c r="M437" s="30" t="s">
        <v>2811</v>
      </c>
      <c r="N437" s="30" t="str">
        <f>IF(K437="","",VLOOKUP(K437,'Inventário+Enviado+pela+Amazon+'!$C$1:$G$536,5,0))</f>
        <v/>
      </c>
      <c r="O437" s="31"/>
      <c r="P437" s="117"/>
      <c r="Q437" s="117"/>
      <c r="R437" s="117"/>
      <c r="S437" s="32">
        <f>IFERROR(IF(M437&lt;&gt;"",VLOOKUP(M437,'Estoque FULL '!$A:$D,4,0),0),0)</f>
        <v>0</v>
      </c>
      <c r="T437" s="33">
        <f>IFERROR(VLOOKUP(K437,'Inventário+Enviado+pela+Amazon+'!$C$1:$F$510,4,0),0)</f>
        <v>0</v>
      </c>
      <c r="U437" s="34"/>
      <c r="V437" s="35">
        <f t="shared" si="196"/>
        <v>-10</v>
      </c>
      <c r="W437" s="13">
        <f t="shared" ref="W437:W439" si="202">V437*X437</f>
        <v>0</v>
      </c>
      <c r="X437" s="13"/>
      <c r="Y437" s="13"/>
      <c r="Z437" s="13">
        <f t="shared" ref="Z437:Z439" si="203">Y437*V437</f>
        <v>0</v>
      </c>
      <c r="AA437" s="13"/>
      <c r="AB437" s="13"/>
      <c r="AC437" s="13" t="str">
        <f t="shared" ref="AC437:AC444" si="204">IF(S437="#N/D","ERRO","")</f>
        <v/>
      </c>
      <c r="AD437" s="13"/>
      <c r="AE437" s="13"/>
      <c r="AF437" s="13"/>
      <c r="AG437" s="14"/>
      <c r="AH437" s="170"/>
      <c r="AI437" s="170"/>
      <c r="AJ437" s="14">
        <f t="shared" ref="AJ437:AJ450" si="205">IFERROR(V437*AE437,0)</f>
        <v>0</v>
      </c>
      <c r="AK437" s="14">
        <f t="shared" ref="AK437:AK450" si="206">IFERROR(V437*AF437,0)</f>
        <v>0</v>
      </c>
      <c r="AL437" s="14">
        <f t="shared" si="195"/>
        <v>0</v>
      </c>
      <c r="AM437" s="14"/>
      <c r="AN437" s="14"/>
      <c r="AO437" s="13"/>
      <c r="AP437" s="13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</row>
    <row r="438" spans="1:62" ht="19.5" customHeight="1">
      <c r="A438" s="22" t="s">
        <v>1026</v>
      </c>
      <c r="B438" s="22" t="s">
        <v>1027</v>
      </c>
      <c r="C438" s="22"/>
      <c r="D438" s="22"/>
      <c r="E438" s="38">
        <f t="shared" si="200"/>
        <v>63</v>
      </c>
      <c r="F438" s="24">
        <v>63</v>
      </c>
      <c r="G438" s="13"/>
      <c r="H438" s="25"/>
      <c r="I438" s="26">
        <f t="shared" si="201"/>
        <v>0</v>
      </c>
      <c r="J438" s="45" t="s">
        <v>1028</v>
      </c>
      <c r="K438" s="28"/>
      <c r="L438" s="29"/>
      <c r="M438" s="30" t="s">
        <v>3167</v>
      </c>
      <c r="N438" s="30" t="str">
        <f>IF(K438="","",VLOOKUP(K438,'Inventário+Enviado+pela+Amazon+'!$C$1:$G$536,5,0))</f>
        <v/>
      </c>
      <c r="O438" s="31" t="e">
        <f>IF(M438="","",VLOOKUP(M438,'Estoque FULL '!$A:$D,3,0))</f>
        <v>#N/A</v>
      </c>
      <c r="P438" s="117"/>
      <c r="Q438" s="117"/>
      <c r="R438" s="117"/>
      <c r="S438" s="32">
        <f>IFERROR(IF(M438&lt;&gt;"",VLOOKUP(M438,'Estoque FULL '!$A:$D,4,0),0),0)</f>
        <v>0</v>
      </c>
      <c r="T438" s="33">
        <f>IFERROR(VLOOKUP(K438,'Inventário+Enviado+pela+Amazon+'!$C$1:$F$510,4,0),0)</f>
        <v>0</v>
      </c>
      <c r="U438" s="34"/>
      <c r="V438" s="35">
        <f t="shared" si="196"/>
        <v>63</v>
      </c>
      <c r="W438" s="13">
        <f t="shared" si="202"/>
        <v>588.41999999999996</v>
      </c>
      <c r="X438" s="13">
        <v>9.34</v>
      </c>
      <c r="Y438" s="13">
        <v>1.6817</v>
      </c>
      <c r="Z438" s="13">
        <f t="shared" si="203"/>
        <v>105.94709999999999</v>
      </c>
      <c r="AA438" s="13"/>
      <c r="AB438" s="13"/>
      <c r="AC438" s="13" t="str">
        <f t="shared" si="204"/>
        <v/>
      </c>
      <c r="AD438" s="13"/>
      <c r="AE438" s="13">
        <v>6.5084400000000002</v>
      </c>
      <c r="AF438" s="13">
        <v>1.1715199999999999</v>
      </c>
      <c r="AG438" s="14">
        <v>0.41499999999999998</v>
      </c>
      <c r="AH438" s="170">
        <f>AI438/4.59554784619832</f>
        <v>7.5744433737571698E-2</v>
      </c>
      <c r="AI438" s="173">
        <f>AG438*0.838764263431829</f>
        <v>0.34808716932420902</v>
      </c>
      <c r="AJ438" s="14">
        <f t="shared" si="205"/>
        <v>410.03172000000001</v>
      </c>
      <c r="AK438" s="14">
        <f t="shared" si="206"/>
        <v>73.805759999999992</v>
      </c>
      <c r="AL438" s="14">
        <f t="shared" si="195"/>
        <v>26.145</v>
      </c>
      <c r="AM438" s="153">
        <f>V438*AH438</f>
        <v>4.7718993254670172</v>
      </c>
      <c r="AN438" s="153">
        <f>V438*AI438</f>
        <v>21.929491667425168</v>
      </c>
      <c r="AO438" s="13" t="s">
        <v>801</v>
      </c>
      <c r="AP438" s="13" t="s">
        <v>802</v>
      </c>
      <c r="AQ438" s="20">
        <v>39269090</v>
      </c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</row>
    <row r="439" spans="1:62" ht="19.5" customHeight="1">
      <c r="A439" s="44" t="s">
        <v>1029</v>
      </c>
      <c r="B439" s="44"/>
      <c r="C439" s="44"/>
      <c r="D439" s="44"/>
      <c r="E439" s="38">
        <f t="shared" si="200"/>
        <v>117</v>
      </c>
      <c r="F439" s="24">
        <v>117</v>
      </c>
      <c r="G439" s="13"/>
      <c r="H439" s="25"/>
      <c r="I439" s="26">
        <f t="shared" si="201"/>
        <v>0</v>
      </c>
      <c r="J439" s="45" t="s">
        <v>1028</v>
      </c>
      <c r="K439" s="28"/>
      <c r="L439" s="29"/>
      <c r="M439" s="30" t="s">
        <v>3168</v>
      </c>
      <c r="N439" s="30" t="str">
        <f>IF(K439="","",VLOOKUP(K439,'Inventário+Enviado+pela+Amazon+'!$C$1:$G$536,5,0))</f>
        <v/>
      </c>
      <c r="O439" s="31" t="e">
        <f>IF(M439="","",VLOOKUP(M439,'Estoque FULL '!$A:$D,3,0))</f>
        <v>#N/A</v>
      </c>
      <c r="P439" s="117"/>
      <c r="Q439" s="117"/>
      <c r="R439" s="117"/>
      <c r="S439" s="32">
        <f>IFERROR(IF(M439&lt;&gt;"",VLOOKUP(M439,'Estoque FULL '!$A:$D,4,0),0),0)</f>
        <v>0</v>
      </c>
      <c r="T439" s="33">
        <f>IFERROR(VLOOKUP(K439,'Inventário+Enviado+pela+Amazon+'!$C$1:$F$510,4,0),0)</f>
        <v>0</v>
      </c>
      <c r="U439" s="34"/>
      <c r="V439" s="35">
        <f t="shared" si="196"/>
        <v>117</v>
      </c>
      <c r="W439" s="13">
        <f t="shared" si="202"/>
        <v>1092.78</v>
      </c>
      <c r="X439" s="13">
        <v>9.34</v>
      </c>
      <c r="Y439" s="13">
        <v>1.6817</v>
      </c>
      <c r="Z439" s="13">
        <f t="shared" si="203"/>
        <v>196.75889999999998</v>
      </c>
      <c r="AA439" s="13"/>
      <c r="AB439" s="13"/>
      <c r="AC439" s="13" t="str">
        <f t="shared" si="204"/>
        <v/>
      </c>
      <c r="AD439" s="13"/>
      <c r="AE439" s="13">
        <v>6.5084400000000002</v>
      </c>
      <c r="AF439" s="13">
        <v>1.1715199999999999</v>
      </c>
      <c r="AG439" s="14">
        <v>0.41499999999999998</v>
      </c>
      <c r="AH439" s="170">
        <f>AI439/4.59554784619832</f>
        <v>7.5744433737571698E-2</v>
      </c>
      <c r="AI439" s="173">
        <f>AG439*0.838764263431829</f>
        <v>0.34808716932420902</v>
      </c>
      <c r="AJ439" s="14">
        <f t="shared" si="205"/>
        <v>761.48748000000001</v>
      </c>
      <c r="AK439" s="14">
        <f t="shared" si="206"/>
        <v>137.06783999999999</v>
      </c>
      <c r="AL439" s="14">
        <f t="shared" si="195"/>
        <v>48.555</v>
      </c>
      <c r="AM439" s="153">
        <f>V439*AH439</f>
        <v>8.8620987472958888</v>
      </c>
      <c r="AN439" s="153">
        <f>V439*AI439</f>
        <v>40.726198810932459</v>
      </c>
      <c r="AO439" s="13" t="s">
        <v>801</v>
      </c>
      <c r="AP439" s="13" t="s">
        <v>802</v>
      </c>
      <c r="AQ439" s="20">
        <v>39269090</v>
      </c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</row>
    <row r="440" spans="1:62" ht="19.5" customHeight="1">
      <c r="A440" s="22"/>
      <c r="B440" s="22"/>
      <c r="C440" s="22"/>
      <c r="D440" s="22"/>
      <c r="E440" s="38"/>
      <c r="F440" s="24">
        <v>0</v>
      </c>
      <c r="G440" s="13"/>
      <c r="H440" s="25"/>
      <c r="I440" s="26"/>
      <c r="J440" s="45"/>
      <c r="K440" s="28"/>
      <c r="L440" s="29"/>
      <c r="M440" s="30"/>
      <c r="N440" s="30" t="str">
        <f>IF(K440="","",VLOOKUP(K440,'Inventário+Enviado+pela+Amazon+'!$C$1:$G$536,5,0))</f>
        <v/>
      </c>
      <c r="O440" s="31" t="str">
        <f>IF(M440="","",VLOOKUP(M440,'Estoque FULL '!$A:$D,3,0))</f>
        <v/>
      </c>
      <c r="P440" s="117"/>
      <c r="Q440" s="117"/>
      <c r="R440" s="117"/>
      <c r="S440" s="32">
        <f>IFERROR(IF(M440&lt;&gt;"",VLOOKUP(M440,'Estoque FULL '!$A:$D,4,0),0),0)</f>
        <v>0</v>
      </c>
      <c r="T440" s="33"/>
      <c r="U440" s="34"/>
      <c r="V440" s="35"/>
      <c r="W440" s="13"/>
      <c r="X440" s="13"/>
      <c r="Y440" s="13"/>
      <c r="Z440" s="13"/>
      <c r="AA440" s="13"/>
      <c r="AB440" s="13"/>
      <c r="AC440" s="13" t="str">
        <f t="shared" si="204"/>
        <v/>
      </c>
      <c r="AD440" s="13"/>
      <c r="AE440" s="13"/>
      <c r="AF440" s="13"/>
      <c r="AG440" s="14"/>
      <c r="AH440" s="170"/>
      <c r="AI440" s="170"/>
      <c r="AJ440" s="14">
        <f t="shared" si="205"/>
        <v>0</v>
      </c>
      <c r="AK440" s="14">
        <f t="shared" si="206"/>
        <v>0</v>
      </c>
      <c r="AL440" s="14">
        <f t="shared" si="195"/>
        <v>0</v>
      </c>
      <c r="AM440" s="14"/>
      <c r="AN440" s="14"/>
      <c r="AO440" s="13"/>
      <c r="AP440" s="13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</row>
    <row r="441" spans="1:62" ht="19.5" customHeight="1">
      <c r="A441" s="22" t="s">
        <v>1030</v>
      </c>
      <c r="B441" s="22" t="s">
        <v>1031</v>
      </c>
      <c r="C441" s="22"/>
      <c r="D441" s="22"/>
      <c r="E441" s="38">
        <f t="shared" ref="E441:E450" si="207">F441+I441</f>
        <v>46</v>
      </c>
      <c r="F441" s="24">
        <v>46</v>
      </c>
      <c r="G441" s="13"/>
      <c r="H441" s="25"/>
      <c r="I441" s="26">
        <f>G441*H441</f>
        <v>0</v>
      </c>
      <c r="J441" s="45" t="s">
        <v>1028</v>
      </c>
      <c r="K441" s="28"/>
      <c r="L441" s="29"/>
      <c r="M441" s="30" t="s">
        <v>1032</v>
      </c>
      <c r="N441" s="30" t="str">
        <f>IF(K441="","",VLOOKUP(K441,'Inventário+Enviado+pela+Amazon+'!$C$1:$G$536,5,0))</f>
        <v/>
      </c>
      <c r="O441" s="31" t="str">
        <f>IF(M441="","",VLOOKUP(M441,'Estoque FULL '!$A:$D,3,0))</f>
        <v>JSPJ21180</v>
      </c>
      <c r="P441" s="117"/>
      <c r="Q441" s="117"/>
      <c r="R441" s="117"/>
      <c r="S441" s="32">
        <f>IFERROR(IF(M441&lt;&gt;"",VLOOKUP(M441,'Estoque FULL '!$A:$D,4,0),0),0)</f>
        <v>0</v>
      </c>
      <c r="T441" s="33">
        <f>IFERROR(VLOOKUP(K441,'Inventário+Enviado+pela+Amazon+'!$C$1:$F$510,4,0),0)</f>
        <v>0</v>
      </c>
      <c r="U441" s="34"/>
      <c r="V441" s="35">
        <f t="shared" ref="V441:V449" si="208">I441+F441+S441+T441+U441</f>
        <v>46</v>
      </c>
      <c r="W441" s="13">
        <f>V441*X441</f>
        <v>429.64</v>
      </c>
      <c r="X441" s="13">
        <v>9.34</v>
      </c>
      <c r="Y441" s="13">
        <v>1.6817</v>
      </c>
      <c r="Z441" s="13">
        <f>Y441*V441</f>
        <v>77.358199999999997</v>
      </c>
      <c r="AA441" s="13"/>
      <c r="AB441" s="13"/>
      <c r="AC441" s="13" t="str">
        <f t="shared" si="204"/>
        <v/>
      </c>
      <c r="AD441" s="13"/>
      <c r="AE441" s="13">
        <v>10.001673469387754</v>
      </c>
      <c r="AF441" s="13">
        <v>1.6835510204081634</v>
      </c>
      <c r="AG441" s="153">
        <v>0.62</v>
      </c>
      <c r="AH441" s="170">
        <f>AI441/4.59554784619832</f>
        <v>0.11316035883685412</v>
      </c>
      <c r="AI441" s="173">
        <f>AG441*0.838764263431829</f>
        <v>0.52003384332773395</v>
      </c>
      <c r="AJ441" s="14">
        <f t="shared" si="205"/>
        <v>460.07697959183668</v>
      </c>
      <c r="AK441" s="14">
        <f t="shared" si="206"/>
        <v>77.44334693877552</v>
      </c>
      <c r="AL441" s="14">
        <f t="shared" si="195"/>
        <v>28.52</v>
      </c>
      <c r="AM441" s="153">
        <f>V441*AH441</f>
        <v>5.2053765064952895</v>
      </c>
      <c r="AN441" s="153">
        <f>V441*AI441</f>
        <v>23.921556793075762</v>
      </c>
      <c r="AO441" s="106" t="s">
        <v>715</v>
      </c>
      <c r="AP441" s="13" t="s">
        <v>792</v>
      </c>
      <c r="AQ441" s="20">
        <v>39269090</v>
      </c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</row>
    <row r="442" spans="1:62" ht="19.5" customHeight="1">
      <c r="A442" s="22" t="s">
        <v>1033</v>
      </c>
      <c r="B442" s="22"/>
      <c r="C442" s="22"/>
      <c r="D442" s="22"/>
      <c r="E442" s="38">
        <f t="shared" si="207"/>
        <v>49</v>
      </c>
      <c r="F442" s="24">
        <v>49</v>
      </c>
      <c r="G442" s="13"/>
      <c r="H442" s="25"/>
      <c r="I442" s="26"/>
      <c r="J442" s="45"/>
      <c r="K442" s="28"/>
      <c r="L442" s="29"/>
      <c r="M442" s="30" t="s">
        <v>1034</v>
      </c>
      <c r="N442" s="30" t="str">
        <f>IF(K442="","",VLOOKUP(K442,'Inventário+Enviado+pela+Amazon+'!$C$1:$G$536,5,0))</f>
        <v/>
      </c>
      <c r="O442" s="31" t="str">
        <f>IF(M442="","",VLOOKUP(M442,'Estoque FULL '!$A:$D,3,0))</f>
        <v>TLVJ54021</v>
      </c>
      <c r="P442" s="117"/>
      <c r="Q442" s="117"/>
      <c r="R442" s="117"/>
      <c r="S442" s="32">
        <f>IFERROR(IF(M442&lt;&gt;"",VLOOKUP(M442,'Estoque FULL '!$A:$D,4,0),0),0)</f>
        <v>0</v>
      </c>
      <c r="T442" s="33">
        <f>IFERROR(VLOOKUP(K442,'Inventário+Enviado+pela+Amazon+'!$C$1:$F$510,4,0),0)</f>
        <v>0</v>
      </c>
      <c r="U442" s="34"/>
      <c r="V442" s="42">
        <f t="shared" si="208"/>
        <v>49</v>
      </c>
      <c r="W442" s="13"/>
      <c r="X442" s="13"/>
      <c r="Y442" s="13"/>
      <c r="Z442" s="13"/>
      <c r="AA442" s="13"/>
      <c r="AB442" s="13"/>
      <c r="AC442" s="13" t="str">
        <f t="shared" si="204"/>
        <v/>
      </c>
      <c r="AD442" s="13"/>
      <c r="AE442" s="13">
        <v>10.001673469387754</v>
      </c>
      <c r="AF442" s="13">
        <v>1.6835510204081634</v>
      </c>
      <c r="AG442" s="153">
        <v>0.62</v>
      </c>
      <c r="AH442" s="170">
        <f>AI442/4.59554784619832</f>
        <v>0.11316035883685412</v>
      </c>
      <c r="AI442" s="173">
        <f>AG442*0.838764263431829</f>
        <v>0.52003384332773395</v>
      </c>
      <c r="AJ442" s="14">
        <f t="shared" si="205"/>
        <v>490.08199999999994</v>
      </c>
      <c r="AK442" s="14">
        <f t="shared" si="206"/>
        <v>82.494</v>
      </c>
      <c r="AL442" s="14">
        <f t="shared" si="195"/>
        <v>30.38</v>
      </c>
      <c r="AM442" s="153">
        <f>V442*AH442</f>
        <v>5.544857583005852</v>
      </c>
      <c r="AN442" s="153">
        <f>V442*AI442</f>
        <v>25.481658323058962</v>
      </c>
      <c r="AO442" s="106" t="s">
        <v>715</v>
      </c>
      <c r="AP442" s="13" t="s">
        <v>792</v>
      </c>
      <c r="AQ442" s="20">
        <v>39269090</v>
      </c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</row>
    <row r="443" spans="1:62" ht="19.5" customHeight="1">
      <c r="A443" s="22" t="s">
        <v>1035</v>
      </c>
      <c r="B443" s="22"/>
      <c r="C443" s="22"/>
      <c r="D443" s="22"/>
      <c r="E443" s="38">
        <f t="shared" si="207"/>
        <v>90</v>
      </c>
      <c r="F443" s="24">
        <v>90</v>
      </c>
      <c r="G443" s="13"/>
      <c r="H443" s="25"/>
      <c r="I443" s="26"/>
      <c r="J443" s="45"/>
      <c r="K443" s="28"/>
      <c r="L443" s="29"/>
      <c r="M443" s="30" t="s">
        <v>1036</v>
      </c>
      <c r="N443" s="30" t="str">
        <f>IF(K443="","",VLOOKUP(K443,'Inventário+Enviado+pela+Amazon+'!$C$1:$G$536,5,0))</f>
        <v/>
      </c>
      <c r="O443" s="31" t="str">
        <f>IF(M443="","",VLOOKUP(M443,'Estoque FULL '!$A:$D,3,0))</f>
        <v>SZUI54755</v>
      </c>
      <c r="P443" s="117"/>
      <c r="Q443" s="117"/>
      <c r="R443" s="117"/>
      <c r="S443" s="32">
        <f>IFERROR(IF(M443&lt;&gt;"",VLOOKUP(M443,'Estoque FULL '!$A:$D,4,0),0),0)</f>
        <v>13</v>
      </c>
      <c r="T443" s="33">
        <f>IFERROR(VLOOKUP(K443,'Inventário+Enviado+pela+Amazon+'!$C$1:$F$510,4,0),0)</f>
        <v>0</v>
      </c>
      <c r="U443" s="34"/>
      <c r="V443" s="42">
        <f t="shared" si="208"/>
        <v>103</v>
      </c>
      <c r="W443" s="13"/>
      <c r="X443" s="13"/>
      <c r="Y443" s="13"/>
      <c r="Z443" s="13"/>
      <c r="AA443" s="13"/>
      <c r="AB443" s="13"/>
      <c r="AC443" s="13" t="str">
        <f t="shared" si="204"/>
        <v/>
      </c>
      <c r="AD443" s="13"/>
      <c r="AE443" s="13">
        <v>10.001673469387754</v>
      </c>
      <c r="AF443" s="13">
        <v>1.6835510204081634</v>
      </c>
      <c r="AG443" s="153">
        <v>0.62</v>
      </c>
      <c r="AH443" s="170">
        <f>AI443/4.59554784619832</f>
        <v>0.11316035883685412</v>
      </c>
      <c r="AI443" s="173">
        <f>AG443*0.838764263431829</f>
        <v>0.52003384332773395</v>
      </c>
      <c r="AJ443" s="14">
        <f t="shared" si="205"/>
        <v>1030.1723673469387</v>
      </c>
      <c r="AK443" s="14">
        <f t="shared" si="206"/>
        <v>173.40575510204084</v>
      </c>
      <c r="AL443" s="14">
        <f t="shared" si="195"/>
        <v>63.86</v>
      </c>
      <c r="AM443" s="153">
        <f>V443*AH443</f>
        <v>11.655516960195975</v>
      </c>
      <c r="AN443" s="153">
        <f>V443*AI443</f>
        <v>53.563485862756593</v>
      </c>
      <c r="AO443" s="106" t="s">
        <v>715</v>
      </c>
      <c r="AP443" s="13" t="s">
        <v>792</v>
      </c>
      <c r="AQ443" s="20">
        <v>39269090</v>
      </c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</row>
    <row r="444" spans="1:62" ht="19.5" customHeight="1">
      <c r="A444" s="22" t="s">
        <v>1037</v>
      </c>
      <c r="B444" s="22"/>
      <c r="C444" s="22"/>
      <c r="D444" s="22"/>
      <c r="E444" s="38">
        <f t="shared" si="207"/>
        <v>53</v>
      </c>
      <c r="F444" s="24">
        <v>53</v>
      </c>
      <c r="G444" s="13"/>
      <c r="H444" s="25"/>
      <c r="I444" s="26"/>
      <c r="J444" s="45"/>
      <c r="K444" s="28"/>
      <c r="L444" s="29"/>
      <c r="M444" s="30" t="s">
        <v>1038</v>
      </c>
      <c r="N444" s="30" t="str">
        <f>IF(K444="","",VLOOKUP(K444,'Inventário+Enviado+pela+Amazon+'!$C$1:$G$536,5,0))</f>
        <v/>
      </c>
      <c r="O444" s="31" t="str">
        <f>IF(M444="","",VLOOKUP(M444,'Estoque FULL '!$A:$D,3,0))</f>
        <v>JXPR55033</v>
      </c>
      <c r="P444" s="117"/>
      <c r="Q444" s="117"/>
      <c r="R444" s="117"/>
      <c r="S444" s="32">
        <f>IFERROR(IF(M444&lt;&gt;"",VLOOKUP(M444,'Estoque FULL '!$A:$D,4,0),0),0)</f>
        <v>0</v>
      </c>
      <c r="T444" s="33">
        <f>IFERROR(VLOOKUP(K444,'Inventário+Enviado+pela+Amazon+'!$C$1:$F$510,4,0),0)</f>
        <v>0</v>
      </c>
      <c r="U444" s="34"/>
      <c r="V444" s="42">
        <f t="shared" si="208"/>
        <v>53</v>
      </c>
      <c r="W444" s="13"/>
      <c r="X444" s="13"/>
      <c r="Y444" s="13"/>
      <c r="Z444" s="13"/>
      <c r="AA444" s="13"/>
      <c r="AB444" s="13"/>
      <c r="AC444" s="13" t="str">
        <f t="shared" si="204"/>
        <v/>
      </c>
      <c r="AD444" s="13"/>
      <c r="AE444" s="13">
        <v>10.001673469387754</v>
      </c>
      <c r="AF444" s="13">
        <v>1.6835510204081634</v>
      </c>
      <c r="AG444" s="153">
        <v>0.62</v>
      </c>
      <c r="AH444" s="170">
        <f>AI444/4.59554784619832</f>
        <v>0.11316035883685412</v>
      </c>
      <c r="AI444" s="173">
        <f>AG444*0.838764263431829</f>
        <v>0.52003384332773395</v>
      </c>
      <c r="AJ444" s="14">
        <f t="shared" si="205"/>
        <v>530.0886938775509</v>
      </c>
      <c r="AK444" s="14">
        <f t="shared" si="206"/>
        <v>89.228204081632654</v>
      </c>
      <c r="AL444" s="14">
        <f t="shared" si="195"/>
        <v>32.86</v>
      </c>
      <c r="AM444" s="153">
        <f>V444*AH444</f>
        <v>5.9974990183532686</v>
      </c>
      <c r="AN444" s="153">
        <f>V444*AI444</f>
        <v>27.5617936963699</v>
      </c>
      <c r="AO444" s="106" t="s">
        <v>715</v>
      </c>
      <c r="AP444" s="13" t="s">
        <v>792</v>
      </c>
      <c r="AQ444" s="20">
        <v>39269090</v>
      </c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</row>
    <row r="445" spans="1:62" ht="19.5" customHeight="1">
      <c r="A445" s="44" t="s">
        <v>1039</v>
      </c>
      <c r="B445" s="44"/>
      <c r="C445" s="44"/>
      <c r="D445" s="44"/>
      <c r="E445" s="38">
        <f t="shared" si="207"/>
        <v>33</v>
      </c>
      <c r="F445" s="24">
        <v>33</v>
      </c>
      <c r="G445" s="13"/>
      <c r="H445" s="25"/>
      <c r="I445" s="26"/>
      <c r="J445" s="45"/>
      <c r="K445" s="28"/>
      <c r="L445" s="29"/>
      <c r="M445" s="30"/>
      <c r="N445" s="30" t="str">
        <f>IF(K445="","",VLOOKUP(K445,'Inventário+Enviado+pela+Amazon+'!$C$1:$G$536,5,0))</f>
        <v/>
      </c>
      <c r="O445" s="31"/>
      <c r="P445" s="117"/>
      <c r="Q445" s="117"/>
      <c r="R445" s="117"/>
      <c r="S445" s="32">
        <f>IFERROR(IF(M445&lt;&gt;"",VLOOKUP(M445,'Estoque FULL '!$A:$D,4,0),0),0)</f>
        <v>0</v>
      </c>
      <c r="T445" s="33">
        <f>IFERROR(VLOOKUP(K445,'Inventário+Enviado+pela+Amazon+'!$C$1:$F$510,4,0),0)</f>
        <v>0</v>
      </c>
      <c r="U445" s="34"/>
      <c r="V445" s="35">
        <f t="shared" si="208"/>
        <v>33</v>
      </c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53"/>
      <c r="AH445" s="173"/>
      <c r="AI445" s="173"/>
      <c r="AJ445" s="14">
        <f t="shared" si="205"/>
        <v>0</v>
      </c>
      <c r="AK445" s="14">
        <f t="shared" si="206"/>
        <v>0</v>
      </c>
      <c r="AL445" s="14">
        <f t="shared" si="195"/>
        <v>0</v>
      </c>
      <c r="AM445" s="153"/>
      <c r="AN445" s="153"/>
      <c r="AO445" s="106"/>
      <c r="AP445" s="13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</row>
    <row r="446" spans="1:62" ht="19.5" customHeight="1">
      <c r="A446" s="44" t="s">
        <v>1040</v>
      </c>
      <c r="B446" s="44"/>
      <c r="C446" s="44"/>
      <c r="D446" s="44"/>
      <c r="E446" s="38">
        <f t="shared" si="207"/>
        <v>24</v>
      </c>
      <c r="F446" s="24">
        <v>24</v>
      </c>
      <c r="G446" s="13"/>
      <c r="H446" s="25"/>
      <c r="I446" s="26"/>
      <c r="J446" s="45"/>
      <c r="K446" s="28"/>
      <c r="L446" s="29"/>
      <c r="M446" s="30" t="s">
        <v>1041</v>
      </c>
      <c r="N446" s="30" t="str">
        <f>IF(K446="","",VLOOKUP(K446,'Inventário+Enviado+pela+Amazon+'!$C$1:$G$536,5,0))</f>
        <v/>
      </c>
      <c r="O446" s="31" t="str">
        <f>IF(M446="","",VLOOKUP(M446,'Estoque FULL '!$A:$D,3,0))</f>
        <v>QQIB43062</v>
      </c>
      <c r="P446" s="117"/>
      <c r="Q446" s="117"/>
      <c r="R446" s="117"/>
      <c r="S446" s="32">
        <f>IFERROR(IF(M446&lt;&gt;"",VLOOKUP(M446,'Estoque FULL '!$A:$D,4,0),0),0)</f>
        <v>11</v>
      </c>
      <c r="T446" s="33">
        <f>IFERROR(VLOOKUP(K446,'Inventário+Enviado+pela+Amazon+'!$C$1:$F$510,4,0),0)</f>
        <v>0</v>
      </c>
      <c r="U446" s="34"/>
      <c r="V446" s="42">
        <f t="shared" si="208"/>
        <v>35</v>
      </c>
      <c r="W446" s="13"/>
      <c r="X446" s="13"/>
      <c r="Y446" s="13"/>
      <c r="Z446" s="13"/>
      <c r="AA446" s="13"/>
      <c r="AB446" s="13"/>
      <c r="AC446" s="13" t="str">
        <f t="shared" ref="AC446:AC447" si="209">IF(S446="#N/D","ERRO","")</f>
        <v/>
      </c>
      <c r="AD446" s="13"/>
      <c r="AE446" s="13">
        <v>9.9802857142857153</v>
      </c>
      <c r="AF446" s="13">
        <v>1.6799591836734693</v>
      </c>
      <c r="AG446" s="153">
        <v>0.62</v>
      </c>
      <c r="AH446" s="170">
        <f>AI446/4.59554784619832</f>
        <v>0.11316035883685412</v>
      </c>
      <c r="AI446" s="173">
        <f>AG446*0.838764263431829</f>
        <v>0.52003384332773395</v>
      </c>
      <c r="AJ446" s="14">
        <f t="shared" si="205"/>
        <v>349.31000000000006</v>
      </c>
      <c r="AK446" s="14">
        <f t="shared" si="206"/>
        <v>58.798571428571428</v>
      </c>
      <c r="AL446" s="14">
        <f t="shared" si="195"/>
        <v>21.7</v>
      </c>
      <c r="AM446" s="153">
        <f>V446*AH446</f>
        <v>3.9606125592898942</v>
      </c>
      <c r="AN446" s="153">
        <f>V446*AI446</f>
        <v>18.20118451647069</v>
      </c>
      <c r="AO446" s="106" t="s">
        <v>715</v>
      </c>
      <c r="AP446" s="13" t="s">
        <v>792</v>
      </c>
      <c r="AQ446" s="20">
        <v>39269090</v>
      </c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</row>
    <row r="447" spans="1:62" ht="19.5" customHeight="1">
      <c r="A447" s="44" t="s">
        <v>1042</v>
      </c>
      <c r="B447" s="44"/>
      <c r="C447" s="44"/>
      <c r="D447" s="44"/>
      <c r="E447" s="38">
        <f t="shared" si="207"/>
        <v>6</v>
      </c>
      <c r="F447" s="24">
        <v>6</v>
      </c>
      <c r="G447" s="13"/>
      <c r="H447" s="25"/>
      <c r="I447" s="26"/>
      <c r="J447" s="45"/>
      <c r="K447" s="28"/>
      <c r="L447" s="29"/>
      <c r="M447" s="30" t="s">
        <v>1043</v>
      </c>
      <c r="N447" s="30" t="str">
        <f>IF(K447="","",VLOOKUP(K447,'Inventário+Enviado+pela+Amazon+'!$C$1:$G$536,5,0))</f>
        <v/>
      </c>
      <c r="O447" s="31" t="str">
        <f>IF(M447="","",VLOOKUP(M447,'Estoque FULL '!$A:$D,3,0))</f>
        <v>NTOD70902</v>
      </c>
      <c r="P447" s="117"/>
      <c r="Q447" s="117"/>
      <c r="R447" s="117"/>
      <c r="S447" s="32">
        <f>IFERROR(IF(M447&lt;&gt;"",VLOOKUP(M447,'Estoque FULL '!$A:$D,4,0),0),0)</f>
        <v>0</v>
      </c>
      <c r="T447" s="33">
        <f>IFERROR(VLOOKUP(K447,'Inventário+Enviado+pela+Amazon+'!$C$1:$F$510,4,0),0)</f>
        <v>0</v>
      </c>
      <c r="U447" s="34"/>
      <c r="V447" s="42">
        <f t="shared" si="208"/>
        <v>6</v>
      </c>
      <c r="W447" s="13"/>
      <c r="X447" s="13"/>
      <c r="Y447" s="13"/>
      <c r="Z447" s="13"/>
      <c r="AA447" s="13"/>
      <c r="AB447" s="13"/>
      <c r="AC447" s="13" t="str">
        <f t="shared" si="209"/>
        <v/>
      </c>
      <c r="AD447" s="13"/>
      <c r="AE447" s="13">
        <v>9.9802857142857153</v>
      </c>
      <c r="AF447" s="13">
        <v>1.6799591836734693</v>
      </c>
      <c r="AG447" s="153">
        <v>0.62</v>
      </c>
      <c r="AH447" s="170">
        <f>AI447/4.59554784619832</f>
        <v>0.11316035883685412</v>
      </c>
      <c r="AI447" s="173">
        <f>AG447*0.838764263431829</f>
        <v>0.52003384332773395</v>
      </c>
      <c r="AJ447" s="14">
        <f t="shared" si="205"/>
        <v>59.881714285714295</v>
      </c>
      <c r="AK447" s="14">
        <f t="shared" si="206"/>
        <v>10.079755102040815</v>
      </c>
      <c r="AL447" s="14">
        <f t="shared" si="195"/>
        <v>3.7199999999999998</v>
      </c>
      <c r="AM447" s="153">
        <f>V447*AH447</f>
        <v>0.67896215302112473</v>
      </c>
      <c r="AN447" s="153">
        <f>V447*AI447</f>
        <v>3.1202030599664035</v>
      </c>
      <c r="AO447" s="106" t="s">
        <v>715</v>
      </c>
      <c r="AP447" s="13" t="s">
        <v>792</v>
      </c>
      <c r="AQ447" s="20">
        <v>39269090</v>
      </c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</row>
    <row r="448" spans="1:62" ht="19.5" customHeight="1">
      <c r="A448" s="44" t="s">
        <v>1044</v>
      </c>
      <c r="B448" s="44"/>
      <c r="C448" s="44"/>
      <c r="D448" s="44"/>
      <c r="E448" s="38">
        <f t="shared" si="207"/>
        <v>16</v>
      </c>
      <c r="F448" s="24">
        <v>16</v>
      </c>
      <c r="G448" s="13"/>
      <c r="H448" s="25"/>
      <c r="I448" s="26"/>
      <c r="J448" s="45"/>
      <c r="K448" s="28"/>
      <c r="L448" s="29"/>
      <c r="M448" s="30" t="s">
        <v>1045</v>
      </c>
      <c r="N448" s="30" t="str">
        <f>IF(K448="","",VLOOKUP(K448,'Inventário+Enviado+pela+Amazon+'!$C$1:$G$536,5,0))</f>
        <v/>
      </c>
      <c r="O448" s="31"/>
      <c r="P448" s="117"/>
      <c r="Q448" s="117"/>
      <c r="R448" s="117"/>
      <c r="S448" s="32">
        <f>IFERROR(IF(M448&lt;&gt;"",VLOOKUP(M448,'Estoque FULL '!$A:$D,4,0),0),0)</f>
        <v>0</v>
      </c>
      <c r="T448" s="33">
        <f>IFERROR(VLOOKUP(K448,'Inventário+Enviado+pela+Amazon+'!$C$1:$F$510,4,0),0)</f>
        <v>0</v>
      </c>
      <c r="U448" s="34"/>
      <c r="V448" s="42">
        <f t="shared" si="208"/>
        <v>16</v>
      </c>
      <c r="W448" s="13"/>
      <c r="X448" s="13"/>
      <c r="Y448" s="13"/>
      <c r="Z448" s="13"/>
      <c r="AA448" s="13"/>
      <c r="AB448" s="13"/>
      <c r="AC448" s="13"/>
      <c r="AD448" s="13"/>
      <c r="AE448" s="13">
        <v>9.9802857142857153</v>
      </c>
      <c r="AF448" s="13">
        <v>1.6799591836734693</v>
      </c>
      <c r="AG448" s="153">
        <v>0.62</v>
      </c>
      <c r="AH448" s="170">
        <f>AI448/4.59554784619832</f>
        <v>0.11316035883685412</v>
      </c>
      <c r="AI448" s="173">
        <f>AG448*0.838764263431829</f>
        <v>0.52003384332773395</v>
      </c>
      <c r="AJ448" s="14">
        <f t="shared" si="205"/>
        <v>159.68457142857145</v>
      </c>
      <c r="AK448" s="14">
        <f t="shared" si="206"/>
        <v>26.879346938775509</v>
      </c>
      <c r="AL448" s="14">
        <f t="shared" si="195"/>
        <v>9.92</v>
      </c>
      <c r="AM448" s="153">
        <f>V448*AH448</f>
        <v>1.8105657413896659</v>
      </c>
      <c r="AN448" s="153">
        <f>V448*AI448</f>
        <v>8.3205414932437431</v>
      </c>
      <c r="AO448" s="106" t="s">
        <v>715</v>
      </c>
      <c r="AP448" s="13" t="s">
        <v>792</v>
      </c>
      <c r="AQ448" s="20">
        <v>39269090</v>
      </c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</row>
    <row r="449" spans="1:62" ht="19.5" customHeight="1">
      <c r="A449" s="44" t="s">
        <v>1046</v>
      </c>
      <c r="B449" s="44"/>
      <c r="C449" s="44"/>
      <c r="D449" s="44"/>
      <c r="E449" s="38">
        <f t="shared" si="207"/>
        <v>0</v>
      </c>
      <c r="F449" s="24">
        <v>0</v>
      </c>
      <c r="G449" s="13"/>
      <c r="H449" s="25"/>
      <c r="I449" s="26">
        <f t="shared" ref="I449:I450" si="210">G449*H449</f>
        <v>0</v>
      </c>
      <c r="J449" s="45" t="s">
        <v>1047</v>
      </c>
      <c r="K449" s="28" t="s">
        <v>1048</v>
      </c>
      <c r="L449" s="29"/>
      <c r="M449" s="30" t="s">
        <v>3165</v>
      </c>
      <c r="N449" s="30" t="str">
        <f>IF(K449="","",VLOOKUP(K449,'Inventário+Enviado+pela+Amazon+'!$C$1:$G$536,5,0))</f>
        <v>H6-JMF0-9SWE</v>
      </c>
      <c r="O449" s="31" t="e">
        <f>IF(M449="","",VLOOKUP(M449,'Estoque FULL '!$A:$D,3,0))</f>
        <v>#N/A</v>
      </c>
      <c r="P449" s="117"/>
      <c r="Q449" s="117"/>
      <c r="R449" s="117"/>
      <c r="S449" s="32">
        <f>IFERROR(IF(M449&lt;&gt;"",VLOOKUP(M449,'Estoque FULL '!$A:$D,4,0),0),0)</f>
        <v>0</v>
      </c>
      <c r="T449" s="33">
        <f>IFERROR(VLOOKUP(K449,'Inventário+Enviado+pela+Amazon+'!$C$1:$F$510,4,0),0)</f>
        <v>6</v>
      </c>
      <c r="U449" s="34"/>
      <c r="V449" s="35">
        <f t="shared" si="208"/>
        <v>6</v>
      </c>
      <c r="W449" s="13"/>
      <c r="X449" s="13"/>
      <c r="Y449" s="13"/>
      <c r="Z449" s="13"/>
      <c r="AA449" s="13"/>
      <c r="AB449" s="13"/>
      <c r="AC449" s="13" t="str">
        <f>IF(S449="#N/D","ERRO","")</f>
        <v/>
      </c>
      <c r="AD449" s="13"/>
      <c r="AE449" s="13">
        <v>6.5084400000000002</v>
      </c>
      <c r="AF449" s="13">
        <v>1.1715199999999999</v>
      </c>
      <c r="AG449" s="14">
        <v>0.41499999999999998</v>
      </c>
      <c r="AH449" s="170">
        <f>AI449/4.59554784619832</f>
        <v>7.5744433737571698E-2</v>
      </c>
      <c r="AI449" s="173">
        <f>AG449*0.838764263431829</f>
        <v>0.34808716932420902</v>
      </c>
      <c r="AJ449" s="14">
        <f t="shared" si="205"/>
        <v>39.050640000000001</v>
      </c>
      <c r="AK449" s="14">
        <f t="shared" si="206"/>
        <v>7.0291199999999989</v>
      </c>
      <c r="AL449" s="14">
        <f t="shared" si="195"/>
        <v>2.4899999999999998</v>
      </c>
      <c r="AM449" s="153">
        <f>V449*AH449</f>
        <v>0.45446660242543019</v>
      </c>
      <c r="AN449" s="153">
        <f>V449*AI449</f>
        <v>2.0885230159452544</v>
      </c>
      <c r="AO449" s="13" t="s">
        <v>801</v>
      </c>
      <c r="AP449" s="13"/>
      <c r="AQ449" s="20">
        <v>39269090</v>
      </c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</row>
    <row r="450" spans="1:62" ht="19.5" customHeight="1">
      <c r="A450" s="44" t="s">
        <v>1049</v>
      </c>
      <c r="B450" s="44"/>
      <c r="C450" s="44"/>
      <c r="D450" s="44"/>
      <c r="E450" s="38">
        <f t="shared" si="207"/>
        <v>46</v>
      </c>
      <c r="F450" s="24">
        <v>46</v>
      </c>
      <c r="G450" s="44"/>
      <c r="H450" s="70"/>
      <c r="I450" s="26">
        <f t="shared" si="210"/>
        <v>0</v>
      </c>
      <c r="J450" s="45" t="s">
        <v>1047</v>
      </c>
      <c r="K450" s="44"/>
      <c r="L450" s="44"/>
      <c r="M450" s="127" t="s">
        <v>3166</v>
      </c>
      <c r="N450" s="30" t="str">
        <f>IF(K450="","",VLOOKUP(K450,'Inventário+Enviado+pela+Amazon+'!$C$1:$G$536,5,0))</f>
        <v/>
      </c>
      <c r="O450" s="44"/>
      <c r="P450" s="44"/>
      <c r="Q450" s="44"/>
      <c r="R450" s="44"/>
      <c r="S450" s="32">
        <f>IFERROR(IF(M450&lt;&gt;"",VLOOKUP(M450,'Estoque FULL '!$A:$D,4,0),0),0)</f>
        <v>0</v>
      </c>
      <c r="T450" s="33">
        <f>IFERROR(VLOOKUP(K450,'Inventário+Enviado+pela+Amazon+'!$C$1:$F$510,4,0),0)</f>
        <v>0</v>
      </c>
      <c r="U450" s="34"/>
      <c r="V450" s="35">
        <f t="shared" ref="V450" si="211">I450+F450+S450+T450+U450</f>
        <v>46</v>
      </c>
      <c r="W450" s="13">
        <f>SUM(W2:W441)</f>
        <v>408214.47080000018</v>
      </c>
      <c r="X450" s="13"/>
      <c r="Y450" s="13"/>
      <c r="Z450" s="13">
        <f>SUM(Z2:Z441)</f>
        <v>59530.234899999981</v>
      </c>
      <c r="AA450" s="13"/>
      <c r="AB450" s="13"/>
      <c r="AC450" s="13"/>
      <c r="AD450" s="13"/>
      <c r="AE450" s="13">
        <v>6.5084400000000002</v>
      </c>
      <c r="AF450" s="13">
        <v>1.1715199999999999</v>
      </c>
      <c r="AG450" s="14">
        <v>0.41499999999999998</v>
      </c>
      <c r="AH450" s="170">
        <f>AI450/4.59554784619832</f>
        <v>7.5744433737571698E-2</v>
      </c>
      <c r="AI450" s="173">
        <f>AG450*0.838764263431829</f>
        <v>0.34808716932420902</v>
      </c>
      <c r="AJ450" s="14">
        <f t="shared" si="205"/>
        <v>299.38824</v>
      </c>
      <c r="AK450" s="14">
        <f t="shared" si="206"/>
        <v>53.889919999999996</v>
      </c>
      <c r="AL450" s="14">
        <f t="shared" si="195"/>
        <v>19.09</v>
      </c>
      <c r="AM450" s="153">
        <f>V450*AH450</f>
        <v>3.4842439519282982</v>
      </c>
      <c r="AN450" s="153">
        <f>V450*AI450</f>
        <v>16.012009788913616</v>
      </c>
      <c r="AO450" s="13" t="s">
        <v>801</v>
      </c>
      <c r="AP450" s="13"/>
      <c r="AQ450" s="20">
        <v>39269090</v>
      </c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</row>
    <row r="451" spans="1:62" ht="15.75" customHeight="1">
      <c r="A451" s="132"/>
      <c r="B451" s="132"/>
      <c r="C451" s="132"/>
      <c r="D451" s="132"/>
      <c r="E451" s="133"/>
      <c r="F451" s="134">
        <v>0</v>
      </c>
      <c r="G451" s="132"/>
      <c r="H451" s="135"/>
      <c r="I451" s="136"/>
      <c r="J451" s="132"/>
      <c r="K451" s="132"/>
      <c r="L451" s="132"/>
      <c r="M451" s="137"/>
      <c r="N451" s="30" t="str">
        <f>IF(K451="","",VLOOKUP(K451,'Inventário+Enviado+pela+Amazon+'!$C$1:$G$536,5,0))</f>
        <v/>
      </c>
      <c r="O451" s="132"/>
      <c r="P451" s="132"/>
      <c r="Q451" s="132"/>
      <c r="R451" s="132"/>
      <c r="S451" s="32">
        <f>IFERROR(IF(M451&lt;&gt;"",VLOOKUP(M451,'Estoque FULL '!$A:$D,4,0),0),0)</f>
        <v>0</v>
      </c>
      <c r="T451" s="132"/>
      <c r="U451" s="138"/>
      <c r="V451" s="139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140"/>
      <c r="AH451" s="174"/>
      <c r="AI451" s="174"/>
      <c r="AJ451" s="140"/>
      <c r="AK451" s="140"/>
      <c r="AL451" s="14">
        <f>SUM(AL2:AL450
)</f>
        <v>38741.385012282444</v>
      </c>
      <c r="AM451" s="153"/>
      <c r="AN451" s="153"/>
      <c r="AO451" s="20"/>
      <c r="AP451" s="20"/>
    </row>
    <row r="452" spans="1:62" ht="15.75" customHeight="1">
      <c r="A452" s="44" t="s">
        <v>1050</v>
      </c>
      <c r="B452" s="44"/>
      <c r="C452" s="44"/>
      <c r="D452" s="44"/>
      <c r="E452" s="141"/>
      <c r="F452" s="24">
        <v>0</v>
      </c>
      <c r="G452" s="44"/>
      <c r="H452" s="70"/>
      <c r="I452" s="142"/>
      <c r="J452" s="44"/>
      <c r="K452" s="44"/>
      <c r="L452" s="44"/>
      <c r="M452" s="127" t="s">
        <v>1051</v>
      </c>
      <c r="N452" s="30" t="str">
        <f>IF(K452="","",VLOOKUP(K452,'Inventário+Enviado+pela+Amazon+'!$C$1:$G$536,5,0))</f>
        <v/>
      </c>
      <c r="O452" s="31" t="str">
        <f>IF(M452="","",VLOOKUP(M452,'Estoque FULL '!$A:$D,3,0))</f>
        <v>BPLD76636</v>
      </c>
      <c r="P452" s="44"/>
      <c r="Q452" s="44"/>
      <c r="R452" s="44"/>
      <c r="S452" s="32">
        <f>IFERROR(IF(M452&lt;&gt;"",VLOOKUP(M452,'Estoque FULL '!$A:$D,4,0),0),0)</f>
        <v>0</v>
      </c>
      <c r="T452" s="33">
        <f>IFERROR(VLOOKUP(K452,'Inventário+Enviado+pela+Amazon+'!$C$1:$F$510,4,0),0)</f>
        <v>0</v>
      </c>
      <c r="U452" s="34"/>
      <c r="V452" s="42">
        <f>I452+F452+S452+T452+U452</f>
        <v>0</v>
      </c>
      <c r="AG452" s="153"/>
      <c r="AH452" s="173"/>
      <c r="AI452" s="173"/>
      <c r="AJ452" s="14">
        <f>IFERROR(V452*AE452,0)</f>
        <v>0</v>
      </c>
      <c r="AK452" s="14">
        <f>IFERROR(V452*AF452,0)</f>
        <v>0</v>
      </c>
      <c r="AL452" s="14">
        <f t="shared" si="195"/>
        <v>0</v>
      </c>
      <c r="AM452" s="153">
        <f ca="1">SUM(AM3:AM452)</f>
        <v>0</v>
      </c>
      <c r="AN452" s="153"/>
    </row>
    <row r="453" spans="1:62" ht="19.5" customHeight="1">
      <c r="A453" s="176" t="s">
        <v>4257</v>
      </c>
      <c r="B453" s="44"/>
      <c r="C453" s="44"/>
      <c r="D453" s="44"/>
      <c r="E453" s="38">
        <f>F453+I453</f>
        <v>180</v>
      </c>
      <c r="F453" s="39">
        <v>180</v>
      </c>
      <c r="G453" s="13"/>
      <c r="H453" s="25"/>
      <c r="I453" s="26"/>
      <c r="J453" s="27"/>
      <c r="K453" s="28"/>
      <c r="L453" s="40"/>
      <c r="M453" s="41" t="s">
        <v>4259</v>
      </c>
      <c r="N453" s="30" t="s">
        <v>4259</v>
      </c>
      <c r="O453" s="31"/>
      <c r="P453" s="40"/>
      <c r="Q453" s="40"/>
      <c r="R453" s="40"/>
      <c r="S453" s="32">
        <f>IFERROR(IF(M453&lt;&gt;"",VLOOKUP(M453,'Estoque FULL '!$A:$D,4,0),0),0)</f>
        <v>0</v>
      </c>
      <c r="T453" s="33">
        <f>IFERROR(VLOOKUP(K453,'Inventário+Enviado+pela+Amazon+'!$C$1:$F$510,4,0),0)</f>
        <v>0</v>
      </c>
      <c r="U453" s="34"/>
      <c r="V453" s="42">
        <f t="shared" ref="V453" si="212">I453+F453+S453+T453+U453</f>
        <v>180</v>
      </c>
      <c r="W453" s="13"/>
      <c r="X453" s="13"/>
      <c r="Y453" s="13"/>
      <c r="Z453" s="13"/>
      <c r="AA453" s="13"/>
      <c r="AB453" s="13"/>
      <c r="AC453" s="13"/>
      <c r="AD453" s="13"/>
      <c r="AE453" s="147">
        <v>159.72777777777699</v>
      </c>
      <c r="AF453" s="13">
        <v>19.397888888888801</v>
      </c>
      <c r="AG453" s="14">
        <v>9.5737222222222194</v>
      </c>
      <c r="AH453" s="173">
        <v>2.0620555555555558</v>
      </c>
      <c r="AI453" s="173">
        <v>9.4755555555555553</v>
      </c>
      <c r="AJ453" s="14">
        <f t="shared" ref="AJ453" si="213">IFERROR(V453*AE453,0)</f>
        <v>28750.999999999858</v>
      </c>
      <c r="AK453" s="14">
        <f t="shared" ref="AK453" si="214">IFERROR(V453*AF453,0)</f>
        <v>3491.619999999984</v>
      </c>
      <c r="AL453" s="14">
        <f>IFERROR(V453*AG453,0)</f>
        <v>1723.2699999999995</v>
      </c>
      <c r="AM453" s="153">
        <f>V453*AH453</f>
        <v>371.17</v>
      </c>
      <c r="AN453" s="153">
        <f>V453*AI453</f>
        <v>1705.6</v>
      </c>
      <c r="AO453" s="13" t="s">
        <v>4258</v>
      </c>
      <c r="AP453" s="13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</row>
    <row r="454" spans="1:62" ht="15.75" customHeight="1">
      <c r="A454" s="44"/>
      <c r="B454" s="44"/>
      <c r="C454" s="44"/>
      <c r="D454" s="44"/>
      <c r="E454" s="141"/>
      <c r="F454" s="24"/>
      <c r="G454" s="44"/>
      <c r="H454" s="70"/>
      <c r="I454" s="142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131"/>
      <c r="V454" s="95"/>
      <c r="AG454" s="140"/>
      <c r="AH454" s="140"/>
      <c r="AI454" s="140"/>
      <c r="AJ454" s="140"/>
      <c r="AK454" s="140"/>
      <c r="AL454" s="14">
        <f t="shared" si="195"/>
        <v>0</v>
      </c>
      <c r="AM454" s="153"/>
      <c r="AN454" s="153"/>
    </row>
    <row r="455" spans="1:62" ht="15.75" customHeight="1">
      <c r="A455" s="44"/>
      <c r="B455" s="44"/>
      <c r="C455" s="44"/>
      <c r="D455" s="44"/>
      <c r="E455" s="141"/>
      <c r="F455" s="24"/>
      <c r="G455" s="44"/>
      <c r="H455" s="70"/>
      <c r="I455" s="142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131"/>
      <c r="V455" s="95"/>
      <c r="AG455" s="140"/>
      <c r="AH455" s="140"/>
      <c r="AI455" s="140"/>
      <c r="AJ455" s="140"/>
      <c r="AK455" s="140"/>
      <c r="AL455" s="14">
        <f t="shared" si="195"/>
        <v>0</v>
      </c>
      <c r="AM455" s="153"/>
      <c r="AN455" s="153"/>
    </row>
    <row r="456" spans="1:62" ht="15.75" customHeight="1">
      <c r="A456" s="44"/>
      <c r="B456" s="44"/>
      <c r="C456" s="44"/>
      <c r="D456" s="44"/>
      <c r="E456" s="141"/>
      <c r="F456" s="24"/>
      <c r="G456" s="44"/>
      <c r="H456" s="70"/>
      <c r="I456" s="142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131"/>
      <c r="V456" s="95"/>
      <c r="AG456" s="140"/>
      <c r="AH456" s="140"/>
      <c r="AI456" s="140"/>
      <c r="AJ456" s="140"/>
      <c r="AK456" s="140"/>
      <c r="AL456" s="14">
        <f t="shared" si="195"/>
        <v>0</v>
      </c>
      <c r="AM456" s="153"/>
      <c r="AN456" s="153"/>
    </row>
    <row r="457" spans="1:62" ht="15.75" customHeight="1">
      <c r="A457" s="44"/>
      <c r="B457" s="44"/>
      <c r="C457" s="44"/>
      <c r="D457" s="44"/>
      <c r="E457" s="141"/>
      <c r="F457" s="24"/>
      <c r="G457" s="44"/>
      <c r="H457" s="70"/>
      <c r="I457" s="142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131"/>
      <c r="V457" s="95"/>
      <c r="AG457" s="140"/>
      <c r="AH457" s="140"/>
      <c r="AI457" s="140"/>
      <c r="AJ457" s="140"/>
      <c r="AK457" s="140"/>
      <c r="AL457" s="14">
        <f t="shared" si="195"/>
        <v>0</v>
      </c>
      <c r="AM457" s="153"/>
      <c r="AN457" s="153"/>
    </row>
    <row r="458" spans="1:62" ht="15.75" customHeight="1">
      <c r="A458" s="44"/>
      <c r="B458" s="44"/>
      <c r="C458" s="44"/>
      <c r="D458" s="44"/>
      <c r="E458" s="141"/>
      <c r="F458" s="24"/>
      <c r="G458" s="44"/>
      <c r="H458" s="70"/>
      <c r="I458" s="142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131"/>
      <c r="V458" s="95"/>
      <c r="AG458" s="140"/>
      <c r="AH458" s="140"/>
      <c r="AI458" s="140"/>
      <c r="AJ458" s="140"/>
      <c r="AK458" s="140"/>
      <c r="AL458" s="14">
        <f t="shared" si="195"/>
        <v>0</v>
      </c>
      <c r="AM458" s="153"/>
      <c r="AN458" s="153"/>
    </row>
    <row r="459" spans="1:62" ht="15.75" customHeight="1">
      <c r="A459" s="44"/>
      <c r="B459" s="44"/>
      <c r="C459" s="44"/>
      <c r="D459" s="44"/>
      <c r="E459" s="141"/>
      <c r="F459" s="24"/>
      <c r="G459" s="44"/>
      <c r="H459" s="70"/>
      <c r="I459" s="142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131"/>
      <c r="V459" s="95"/>
      <c r="AG459" s="140"/>
      <c r="AH459" s="140"/>
      <c r="AI459" s="140"/>
      <c r="AJ459" s="140"/>
      <c r="AK459" s="140"/>
      <c r="AL459" s="14">
        <f t="shared" si="195"/>
        <v>0</v>
      </c>
      <c r="AM459" s="153"/>
      <c r="AN459" s="153"/>
    </row>
    <row r="460" spans="1:62" ht="15.75" customHeight="1">
      <c r="A460" s="44"/>
      <c r="B460" s="44"/>
      <c r="C460" s="44"/>
      <c r="D460" s="44"/>
      <c r="E460" s="141"/>
      <c r="F460" s="24"/>
      <c r="G460" s="44"/>
      <c r="H460" s="70"/>
      <c r="I460" s="142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131"/>
      <c r="V460" s="95"/>
      <c r="AG460" s="140"/>
      <c r="AH460" s="140"/>
      <c r="AI460" s="140"/>
      <c r="AJ460" s="140"/>
      <c r="AK460" s="140"/>
      <c r="AL460" s="14">
        <f t="shared" si="195"/>
        <v>0</v>
      </c>
      <c r="AM460" s="153"/>
      <c r="AN460" s="153"/>
    </row>
    <row r="461" spans="1:62" ht="15.75" customHeight="1">
      <c r="A461" s="44"/>
      <c r="B461" s="44"/>
      <c r="C461" s="44"/>
      <c r="D461" s="44"/>
      <c r="E461" s="141"/>
      <c r="F461" s="24"/>
      <c r="G461" s="44"/>
      <c r="H461" s="70"/>
      <c r="I461" s="142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131"/>
      <c r="V461" s="95"/>
      <c r="AG461" s="140"/>
      <c r="AH461" s="140"/>
      <c r="AI461" s="140"/>
      <c r="AJ461" s="140"/>
      <c r="AK461" s="140"/>
      <c r="AL461" s="14">
        <f t="shared" si="195"/>
        <v>0</v>
      </c>
      <c r="AM461" s="153"/>
      <c r="AN461" s="153"/>
    </row>
    <row r="462" spans="1:62" ht="15.75" customHeight="1">
      <c r="A462" s="44"/>
      <c r="B462" s="44"/>
      <c r="C462" s="44"/>
      <c r="D462" s="44"/>
      <c r="E462" s="141"/>
      <c r="F462" s="24"/>
      <c r="G462" s="44"/>
      <c r="H462" s="70"/>
      <c r="I462" s="142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131"/>
      <c r="V462" s="95"/>
      <c r="AG462" s="140"/>
      <c r="AH462" s="140"/>
      <c r="AI462" s="140"/>
      <c r="AJ462" s="140"/>
      <c r="AK462" s="140"/>
      <c r="AL462" s="14">
        <f t="shared" si="195"/>
        <v>0</v>
      </c>
      <c r="AM462" s="153"/>
      <c r="AN462" s="153"/>
    </row>
    <row r="463" spans="1:62" ht="15.75" customHeight="1">
      <c r="A463" s="44"/>
      <c r="B463" s="44"/>
      <c r="C463" s="44"/>
      <c r="D463" s="44"/>
      <c r="E463" s="141"/>
      <c r="F463" s="24"/>
      <c r="G463" s="44"/>
      <c r="H463" s="70"/>
      <c r="I463" s="142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131"/>
      <c r="V463" s="95"/>
      <c r="AG463" s="140"/>
      <c r="AH463" s="140"/>
      <c r="AI463" s="140"/>
      <c r="AJ463" s="140"/>
      <c r="AK463" s="140"/>
      <c r="AL463" s="14">
        <f t="shared" si="195"/>
        <v>0</v>
      </c>
      <c r="AM463" s="153"/>
      <c r="AN463" s="153"/>
    </row>
    <row r="464" spans="1:62" ht="15.75" customHeight="1">
      <c r="A464" s="44"/>
      <c r="B464" s="44"/>
      <c r="C464" s="44"/>
      <c r="D464" s="44"/>
      <c r="E464" s="141"/>
      <c r="F464" s="24"/>
      <c r="G464" s="44"/>
      <c r="H464" s="70"/>
      <c r="I464" s="142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131"/>
      <c r="V464" s="95"/>
      <c r="AG464" s="140"/>
      <c r="AH464" s="140"/>
      <c r="AI464" s="140"/>
      <c r="AJ464" s="140"/>
      <c r="AK464" s="140"/>
      <c r="AL464" s="14">
        <f t="shared" si="195"/>
        <v>0</v>
      </c>
      <c r="AM464" s="153"/>
      <c r="AN464" s="153"/>
    </row>
    <row r="465" spans="1:40" ht="15.75" customHeight="1">
      <c r="A465" s="44"/>
      <c r="B465" s="44"/>
      <c r="C465" s="44"/>
      <c r="D465" s="44"/>
      <c r="E465" s="141"/>
      <c r="F465" s="24"/>
      <c r="G465" s="44"/>
      <c r="H465" s="70"/>
      <c r="I465" s="142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131"/>
      <c r="V465" s="95"/>
      <c r="AG465" s="140"/>
      <c r="AH465" s="140"/>
      <c r="AI465" s="140"/>
      <c r="AJ465" s="140"/>
      <c r="AK465" s="140"/>
      <c r="AL465" s="14">
        <f t="shared" si="195"/>
        <v>0</v>
      </c>
      <c r="AM465" s="153"/>
      <c r="AN465" s="153"/>
    </row>
    <row r="466" spans="1:40" ht="15.75" customHeight="1">
      <c r="A466" s="44"/>
      <c r="B466" s="44"/>
      <c r="C466" s="44"/>
      <c r="D466" s="44"/>
      <c r="E466" s="141"/>
      <c r="F466" s="24"/>
      <c r="G466" s="44"/>
      <c r="H466" s="70"/>
      <c r="I466" s="142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131"/>
      <c r="V466" s="95"/>
      <c r="AG466" s="140"/>
      <c r="AH466" s="140"/>
      <c r="AI466" s="140"/>
      <c r="AJ466" s="140"/>
      <c r="AK466" s="140"/>
      <c r="AL466" s="14">
        <f t="shared" si="195"/>
        <v>0</v>
      </c>
      <c r="AM466" s="153"/>
      <c r="AN466" s="153"/>
    </row>
    <row r="467" spans="1:40" ht="15.75" customHeight="1">
      <c r="A467" s="44"/>
      <c r="B467" s="44"/>
      <c r="C467" s="44"/>
      <c r="D467" s="44"/>
      <c r="E467" s="141"/>
      <c r="F467" s="24"/>
      <c r="G467" s="44"/>
      <c r="H467" s="70"/>
      <c r="I467" s="142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131"/>
      <c r="V467" s="95"/>
      <c r="AG467" s="140"/>
      <c r="AH467" s="140"/>
      <c r="AI467" s="140"/>
      <c r="AJ467" s="140"/>
      <c r="AK467" s="140"/>
      <c r="AL467" s="14">
        <f t="shared" si="195"/>
        <v>0</v>
      </c>
      <c r="AM467" s="153"/>
      <c r="AN467" s="153"/>
    </row>
    <row r="468" spans="1:40" ht="15.75" customHeight="1">
      <c r="A468" s="44"/>
      <c r="B468" s="44"/>
      <c r="C468" s="44"/>
      <c r="D468" s="44"/>
      <c r="E468" s="141"/>
      <c r="F468" s="24"/>
      <c r="G468" s="44"/>
      <c r="H468" s="70"/>
      <c r="I468" s="142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131"/>
      <c r="V468" s="95"/>
      <c r="AG468" s="140"/>
      <c r="AH468" s="140"/>
      <c r="AI468" s="140"/>
      <c r="AJ468" s="140"/>
      <c r="AK468" s="140"/>
      <c r="AL468" s="14">
        <f t="shared" si="195"/>
        <v>0</v>
      </c>
      <c r="AM468" s="153"/>
      <c r="AN468" s="153"/>
    </row>
    <row r="469" spans="1:40" ht="15.75" customHeight="1">
      <c r="AG469" s="140"/>
      <c r="AH469" s="140"/>
      <c r="AI469" s="140"/>
      <c r="AJ469" s="140"/>
      <c r="AK469" s="140"/>
      <c r="AL469" s="14">
        <f t="shared" si="195"/>
        <v>0</v>
      </c>
      <c r="AM469" s="153"/>
      <c r="AN469" s="153"/>
    </row>
    <row r="470" spans="1:40" ht="15.75" customHeight="1">
      <c r="AG470" s="140"/>
      <c r="AH470" s="140"/>
      <c r="AI470" s="140"/>
      <c r="AJ470" s="140"/>
      <c r="AK470" s="140"/>
      <c r="AL470" s="140"/>
      <c r="AM470" s="140"/>
      <c r="AN470" s="140"/>
    </row>
    <row r="471" spans="1:40" ht="15.75" customHeight="1">
      <c r="AG471" s="140"/>
      <c r="AH471" s="140"/>
      <c r="AI471" s="140"/>
      <c r="AJ471" s="140"/>
      <c r="AK471" s="140"/>
      <c r="AL471" s="140"/>
      <c r="AM471" s="140"/>
      <c r="AN471" s="140"/>
    </row>
    <row r="472" spans="1:40" ht="15.75" customHeight="1">
      <c r="AG472" s="140"/>
      <c r="AH472" s="140"/>
      <c r="AI472" s="140"/>
      <c r="AJ472" s="140"/>
      <c r="AK472" s="140"/>
      <c r="AL472" s="140"/>
      <c r="AM472" s="140"/>
      <c r="AN472" s="140"/>
    </row>
    <row r="473" spans="1:40" ht="15.75" customHeight="1">
      <c r="AG473" s="140"/>
      <c r="AH473" s="140"/>
      <c r="AI473" s="140"/>
      <c r="AJ473" s="140"/>
      <c r="AK473" s="140"/>
      <c r="AL473" s="140"/>
      <c r="AM473" s="140"/>
      <c r="AN473" s="140"/>
    </row>
    <row r="474" spans="1:40" ht="15.75" customHeight="1">
      <c r="AG474" s="140"/>
      <c r="AH474" s="140"/>
      <c r="AI474" s="140"/>
      <c r="AJ474" s="140"/>
      <c r="AK474" s="140"/>
      <c r="AL474" s="140"/>
      <c r="AM474" s="140"/>
      <c r="AN474" s="140"/>
    </row>
    <row r="475" spans="1:40" ht="15.75" customHeight="1">
      <c r="AG475" s="140"/>
      <c r="AH475" s="140"/>
      <c r="AI475" s="140"/>
      <c r="AJ475" s="140"/>
      <c r="AK475" s="140"/>
      <c r="AL475" s="140"/>
      <c r="AM475" s="140"/>
      <c r="AN475" s="140"/>
    </row>
    <row r="476" spans="1:40" ht="15.75" customHeight="1">
      <c r="AG476" s="140"/>
      <c r="AH476" s="140"/>
      <c r="AI476" s="140"/>
      <c r="AJ476" s="140"/>
      <c r="AK476" s="140"/>
      <c r="AL476" s="140"/>
      <c r="AM476" s="140"/>
      <c r="AN476" s="140"/>
    </row>
    <row r="477" spans="1:40" ht="15.75" customHeight="1">
      <c r="AG477" s="140"/>
      <c r="AH477" s="140"/>
      <c r="AI477" s="140"/>
      <c r="AJ477" s="140"/>
      <c r="AK477" s="140"/>
      <c r="AL477" s="140"/>
      <c r="AM477" s="140"/>
      <c r="AN477" s="140"/>
    </row>
    <row r="478" spans="1:40" ht="15.75" customHeight="1">
      <c r="AG478" s="140"/>
      <c r="AH478" s="140"/>
      <c r="AI478" s="140"/>
      <c r="AJ478" s="140"/>
      <c r="AK478" s="140"/>
      <c r="AL478" s="140"/>
      <c r="AM478" s="140"/>
      <c r="AN478" s="140"/>
    </row>
    <row r="479" spans="1:40" ht="15.75" customHeight="1">
      <c r="AG479" s="140"/>
      <c r="AH479" s="140"/>
      <c r="AI479" s="140"/>
      <c r="AJ479" s="140"/>
      <c r="AK479" s="140"/>
      <c r="AL479" s="140"/>
      <c r="AM479" s="140"/>
      <c r="AN479" s="140"/>
    </row>
    <row r="480" spans="1:40" ht="15.75" customHeight="1">
      <c r="AG480" s="140"/>
      <c r="AH480" s="140"/>
      <c r="AI480" s="140"/>
      <c r="AJ480" s="140"/>
      <c r="AK480" s="140"/>
      <c r="AL480" s="140"/>
      <c r="AM480" s="140"/>
      <c r="AN480" s="140"/>
    </row>
    <row r="481" spans="33:40" ht="15.75" customHeight="1">
      <c r="AG481" s="140"/>
      <c r="AH481" s="140"/>
      <c r="AI481" s="140"/>
      <c r="AJ481" s="140"/>
      <c r="AK481" s="140"/>
      <c r="AL481" s="140"/>
      <c r="AM481" s="140"/>
      <c r="AN481" s="140"/>
    </row>
    <row r="482" spans="33:40" ht="15.75" customHeight="1">
      <c r="AG482" s="140"/>
      <c r="AH482" s="140"/>
      <c r="AI482" s="140"/>
      <c r="AJ482" s="140"/>
      <c r="AK482" s="140"/>
      <c r="AL482" s="140"/>
      <c r="AM482" s="140"/>
      <c r="AN482" s="140"/>
    </row>
    <row r="483" spans="33:40" ht="15.75" customHeight="1">
      <c r="AG483" s="140"/>
      <c r="AH483" s="140"/>
      <c r="AI483" s="140"/>
      <c r="AJ483" s="140"/>
      <c r="AK483" s="140"/>
      <c r="AL483" s="140"/>
      <c r="AM483" s="140"/>
      <c r="AN483" s="140"/>
    </row>
    <row r="484" spans="33:40" ht="15.75" customHeight="1">
      <c r="AG484" s="140"/>
      <c r="AH484" s="140"/>
      <c r="AI484" s="140"/>
      <c r="AJ484" s="140"/>
      <c r="AK484" s="140"/>
      <c r="AL484" s="140"/>
      <c r="AM484" s="140"/>
      <c r="AN484" s="140"/>
    </row>
    <row r="485" spans="33:40" ht="15.75" customHeight="1">
      <c r="AG485" s="140"/>
      <c r="AH485" s="140"/>
      <c r="AI485" s="140"/>
      <c r="AJ485" s="140"/>
      <c r="AK485" s="140"/>
      <c r="AL485" s="140"/>
      <c r="AM485" s="140"/>
      <c r="AN485" s="140"/>
    </row>
    <row r="486" spans="33:40" ht="15.75" customHeight="1">
      <c r="AG486" s="140"/>
      <c r="AH486" s="140"/>
      <c r="AI486" s="140"/>
      <c r="AJ486" s="140"/>
      <c r="AK486" s="140"/>
      <c r="AL486" s="140"/>
      <c r="AM486" s="140"/>
      <c r="AN486" s="140"/>
    </row>
    <row r="487" spans="33:40" ht="15.75" customHeight="1">
      <c r="AG487" s="140"/>
      <c r="AH487" s="140"/>
      <c r="AI487" s="140"/>
      <c r="AJ487" s="140"/>
      <c r="AK487" s="140"/>
      <c r="AL487" s="140"/>
      <c r="AM487" s="140"/>
      <c r="AN487" s="140"/>
    </row>
    <row r="488" spans="33:40" ht="15.75" customHeight="1">
      <c r="AG488" s="140"/>
      <c r="AH488" s="140"/>
      <c r="AI488" s="140"/>
      <c r="AJ488" s="140"/>
      <c r="AK488" s="140"/>
      <c r="AL488" s="140"/>
      <c r="AM488" s="140"/>
      <c r="AN488" s="140"/>
    </row>
    <row r="489" spans="33:40" ht="15.75" customHeight="1">
      <c r="AG489" s="140"/>
      <c r="AH489" s="140"/>
      <c r="AI489" s="140"/>
      <c r="AJ489" s="140"/>
      <c r="AK489" s="140"/>
      <c r="AL489" s="140"/>
      <c r="AM489" s="140"/>
      <c r="AN489" s="140"/>
    </row>
    <row r="490" spans="33:40" ht="15.75" customHeight="1">
      <c r="AG490" s="140"/>
      <c r="AH490" s="140"/>
      <c r="AI490" s="140"/>
      <c r="AJ490" s="140"/>
      <c r="AK490" s="140"/>
      <c r="AL490" s="140"/>
      <c r="AM490" s="140"/>
      <c r="AN490" s="140"/>
    </row>
    <row r="491" spans="33:40" ht="15.75" customHeight="1">
      <c r="AG491" s="140"/>
      <c r="AH491" s="140"/>
      <c r="AI491" s="140"/>
      <c r="AJ491" s="140"/>
      <c r="AK491" s="140"/>
      <c r="AL491" s="140"/>
      <c r="AM491" s="140"/>
      <c r="AN491" s="140"/>
    </row>
    <row r="492" spans="33:40" ht="15.75" customHeight="1">
      <c r="AG492" s="140"/>
      <c r="AH492" s="140"/>
      <c r="AI492" s="140"/>
      <c r="AJ492" s="140"/>
      <c r="AK492" s="140"/>
      <c r="AL492" s="140"/>
      <c r="AM492" s="140"/>
      <c r="AN492" s="140"/>
    </row>
    <row r="493" spans="33:40" ht="15.75" customHeight="1">
      <c r="AG493" s="140"/>
      <c r="AH493" s="140"/>
      <c r="AI493" s="140"/>
      <c r="AJ493" s="140"/>
      <c r="AK493" s="140"/>
      <c r="AL493" s="140"/>
      <c r="AM493" s="140"/>
      <c r="AN493" s="140"/>
    </row>
    <row r="494" spans="33:40" ht="15.75" customHeight="1">
      <c r="AG494" s="140"/>
      <c r="AH494" s="140"/>
      <c r="AI494" s="140"/>
      <c r="AJ494" s="140"/>
      <c r="AK494" s="140"/>
      <c r="AL494" s="140"/>
      <c r="AM494" s="140"/>
      <c r="AN494" s="140"/>
    </row>
    <row r="495" spans="33:40" ht="15.75" customHeight="1">
      <c r="AG495" s="140"/>
      <c r="AH495" s="140"/>
      <c r="AI495" s="140"/>
      <c r="AJ495" s="140"/>
      <c r="AK495" s="140"/>
      <c r="AL495" s="140"/>
      <c r="AM495" s="140"/>
      <c r="AN495" s="140"/>
    </row>
    <row r="496" spans="33:40" ht="15.75" customHeight="1">
      <c r="AG496" s="140"/>
      <c r="AH496" s="140"/>
      <c r="AI496" s="140"/>
      <c r="AJ496" s="140"/>
      <c r="AK496" s="140"/>
      <c r="AL496" s="140"/>
      <c r="AM496" s="140"/>
      <c r="AN496" s="140"/>
    </row>
    <row r="497" spans="33:40" ht="15.75" customHeight="1">
      <c r="AG497" s="140"/>
      <c r="AH497" s="140"/>
      <c r="AI497" s="140"/>
      <c r="AJ497" s="140"/>
      <c r="AK497" s="140"/>
      <c r="AL497" s="140"/>
      <c r="AM497" s="140"/>
      <c r="AN497" s="140"/>
    </row>
    <row r="498" spans="33:40" ht="15.75" customHeight="1">
      <c r="AG498" s="140"/>
      <c r="AH498" s="140"/>
      <c r="AI498" s="140"/>
      <c r="AJ498" s="140"/>
      <c r="AK498" s="140"/>
      <c r="AL498" s="140"/>
      <c r="AM498" s="140"/>
      <c r="AN498" s="140"/>
    </row>
    <row r="499" spans="33:40" ht="15.75" customHeight="1">
      <c r="AG499" s="140"/>
      <c r="AH499" s="140"/>
      <c r="AI499" s="140"/>
      <c r="AJ499" s="140"/>
      <c r="AK499" s="140"/>
      <c r="AL499" s="140"/>
      <c r="AM499" s="140"/>
      <c r="AN499" s="140"/>
    </row>
    <row r="500" spans="33:40" ht="15.75" customHeight="1">
      <c r="AG500" s="140"/>
      <c r="AH500" s="140"/>
      <c r="AI500" s="140"/>
      <c r="AJ500" s="140"/>
      <c r="AK500" s="140"/>
      <c r="AL500" s="140"/>
      <c r="AM500" s="140"/>
      <c r="AN500" s="140"/>
    </row>
    <row r="501" spans="33:40" ht="15.75" customHeight="1">
      <c r="AG501" s="140"/>
      <c r="AH501" s="140"/>
      <c r="AI501" s="140"/>
      <c r="AJ501" s="140"/>
      <c r="AK501" s="140"/>
      <c r="AL501" s="140"/>
      <c r="AM501" s="140"/>
      <c r="AN501" s="140"/>
    </row>
    <row r="502" spans="33:40" ht="15.75" customHeight="1">
      <c r="AG502" s="140"/>
      <c r="AH502" s="140"/>
      <c r="AI502" s="140"/>
      <c r="AJ502" s="140"/>
      <c r="AK502" s="140"/>
      <c r="AL502" s="140"/>
      <c r="AM502" s="140"/>
      <c r="AN502" s="140"/>
    </row>
    <row r="503" spans="33:40" ht="15.75" customHeight="1">
      <c r="AG503" s="140"/>
      <c r="AH503" s="140"/>
      <c r="AI503" s="140"/>
      <c r="AJ503" s="140"/>
      <c r="AK503" s="140"/>
      <c r="AL503" s="140"/>
      <c r="AM503" s="140"/>
      <c r="AN503" s="140"/>
    </row>
    <row r="504" spans="33:40" ht="15.75" customHeight="1">
      <c r="AG504" s="140"/>
      <c r="AH504" s="140"/>
      <c r="AI504" s="140"/>
      <c r="AJ504" s="140"/>
      <c r="AK504" s="140"/>
      <c r="AL504" s="140"/>
      <c r="AM504" s="140"/>
      <c r="AN504" s="140"/>
    </row>
    <row r="505" spans="33:40" ht="15.75" customHeight="1">
      <c r="AG505" s="140"/>
      <c r="AH505" s="140"/>
      <c r="AI505" s="140"/>
      <c r="AJ505" s="140"/>
      <c r="AK505" s="140"/>
      <c r="AL505" s="140"/>
      <c r="AM505" s="140"/>
      <c r="AN505" s="140"/>
    </row>
    <row r="506" spans="33:40" ht="15.75" customHeight="1">
      <c r="AG506" s="140"/>
      <c r="AH506" s="140"/>
      <c r="AI506" s="140"/>
      <c r="AJ506" s="140"/>
      <c r="AK506" s="140"/>
      <c r="AL506" s="140"/>
      <c r="AM506" s="140"/>
      <c r="AN506" s="140"/>
    </row>
    <row r="507" spans="33:40" ht="15.75" customHeight="1">
      <c r="AG507" s="140"/>
      <c r="AH507" s="140"/>
      <c r="AI507" s="140"/>
      <c r="AJ507" s="140"/>
      <c r="AK507" s="140"/>
      <c r="AL507" s="140"/>
      <c r="AM507" s="140"/>
      <c r="AN507" s="140"/>
    </row>
    <row r="508" spans="33:40" ht="15.75" customHeight="1">
      <c r="AG508" s="140"/>
      <c r="AH508" s="140"/>
      <c r="AI508" s="140"/>
      <c r="AJ508" s="140"/>
      <c r="AK508" s="140"/>
      <c r="AL508" s="140"/>
      <c r="AM508" s="140"/>
      <c r="AN508" s="140"/>
    </row>
    <row r="509" spans="33:40" ht="15.75" customHeight="1">
      <c r="AG509" s="140"/>
      <c r="AH509" s="140"/>
      <c r="AI509" s="140"/>
      <c r="AJ509" s="140"/>
      <c r="AK509" s="140"/>
      <c r="AL509" s="140"/>
      <c r="AM509" s="140"/>
      <c r="AN509" s="140"/>
    </row>
    <row r="510" spans="33:40" ht="15.75" customHeight="1">
      <c r="AG510" s="140"/>
      <c r="AH510" s="140"/>
      <c r="AI510" s="140"/>
      <c r="AJ510" s="140"/>
      <c r="AK510" s="140"/>
      <c r="AL510" s="140"/>
      <c r="AM510" s="140"/>
      <c r="AN510" s="140"/>
    </row>
    <row r="511" spans="33:40" ht="15.75" customHeight="1">
      <c r="AG511" s="140"/>
      <c r="AH511" s="140"/>
      <c r="AI511" s="140"/>
      <c r="AJ511" s="140"/>
      <c r="AK511" s="140"/>
      <c r="AL511" s="140"/>
      <c r="AM511" s="140"/>
      <c r="AN511" s="140"/>
    </row>
    <row r="512" spans="33:40" ht="15.75" customHeight="1">
      <c r="AG512" s="140"/>
      <c r="AH512" s="140"/>
      <c r="AI512" s="140"/>
      <c r="AJ512" s="140"/>
      <c r="AK512" s="140"/>
      <c r="AL512" s="140"/>
      <c r="AM512" s="140"/>
      <c r="AN512" s="140"/>
    </row>
    <row r="513" spans="33:40" ht="15.75" customHeight="1">
      <c r="AG513" s="140"/>
      <c r="AH513" s="140"/>
      <c r="AI513" s="140"/>
      <c r="AJ513" s="140"/>
      <c r="AK513" s="140"/>
      <c r="AL513" s="140"/>
      <c r="AM513" s="140"/>
      <c r="AN513" s="140"/>
    </row>
    <row r="514" spans="33:40" ht="15.75" customHeight="1">
      <c r="AG514" s="140"/>
      <c r="AH514" s="140"/>
      <c r="AI514" s="140"/>
      <c r="AJ514" s="140"/>
      <c r="AK514" s="140"/>
      <c r="AL514" s="140"/>
      <c r="AM514" s="140"/>
      <c r="AN514" s="140"/>
    </row>
    <row r="515" spans="33:40" ht="15.75" customHeight="1">
      <c r="AG515" s="140"/>
      <c r="AH515" s="140"/>
      <c r="AI515" s="140"/>
      <c r="AJ515" s="140"/>
      <c r="AK515" s="140"/>
      <c r="AL515" s="140"/>
      <c r="AM515" s="140"/>
      <c r="AN515" s="140"/>
    </row>
    <row r="516" spans="33:40" ht="15.75" customHeight="1">
      <c r="AG516" s="140"/>
      <c r="AH516" s="140"/>
      <c r="AI516" s="140"/>
      <c r="AJ516" s="140"/>
      <c r="AK516" s="140"/>
      <c r="AL516" s="140"/>
      <c r="AM516" s="140"/>
      <c r="AN516" s="140"/>
    </row>
    <row r="517" spans="33:40" ht="15.75" customHeight="1">
      <c r="AG517" s="140"/>
      <c r="AH517" s="140"/>
      <c r="AI517" s="140"/>
      <c r="AJ517" s="140"/>
      <c r="AK517" s="140"/>
      <c r="AL517" s="140"/>
      <c r="AM517" s="140"/>
      <c r="AN517" s="140"/>
    </row>
    <row r="518" spans="33:40" ht="15.75" customHeight="1">
      <c r="AG518" s="140"/>
      <c r="AH518" s="140"/>
      <c r="AI518" s="140"/>
      <c r="AJ518" s="140"/>
      <c r="AK518" s="140"/>
      <c r="AL518" s="140"/>
      <c r="AM518" s="140"/>
      <c r="AN518" s="140"/>
    </row>
    <row r="519" spans="33:40" ht="15.75" customHeight="1">
      <c r="AG519" s="140"/>
      <c r="AH519" s="140"/>
      <c r="AI519" s="140"/>
      <c r="AJ519" s="140"/>
      <c r="AK519" s="140"/>
      <c r="AL519" s="140"/>
      <c r="AM519" s="140"/>
      <c r="AN519" s="140"/>
    </row>
    <row r="520" spans="33:40" ht="15.75" customHeight="1">
      <c r="AG520" s="140"/>
      <c r="AH520" s="140"/>
      <c r="AI520" s="140"/>
      <c r="AJ520" s="140"/>
      <c r="AK520" s="140"/>
      <c r="AL520" s="140"/>
      <c r="AM520" s="140"/>
      <c r="AN520" s="140"/>
    </row>
    <row r="521" spans="33:40" ht="15.75" customHeight="1">
      <c r="AG521" s="140"/>
      <c r="AH521" s="140"/>
      <c r="AI521" s="140"/>
      <c r="AJ521" s="140"/>
      <c r="AK521" s="140"/>
      <c r="AL521" s="140"/>
      <c r="AM521" s="140"/>
      <c r="AN521" s="140"/>
    </row>
    <row r="522" spans="33:40" ht="15.75" customHeight="1">
      <c r="AG522" s="140"/>
      <c r="AH522" s="140"/>
      <c r="AI522" s="140"/>
      <c r="AJ522" s="140"/>
      <c r="AK522" s="140"/>
      <c r="AL522" s="140"/>
      <c r="AM522" s="140"/>
      <c r="AN522" s="140"/>
    </row>
    <row r="523" spans="33:40" ht="15.75" customHeight="1">
      <c r="AG523" s="140"/>
      <c r="AH523" s="140"/>
      <c r="AI523" s="140"/>
      <c r="AJ523" s="140"/>
      <c r="AK523" s="140"/>
      <c r="AL523" s="140"/>
      <c r="AM523" s="140"/>
      <c r="AN523" s="140"/>
    </row>
    <row r="524" spans="33:40" ht="15.75" customHeight="1">
      <c r="AG524" s="140"/>
      <c r="AH524" s="140"/>
      <c r="AI524" s="140"/>
      <c r="AJ524" s="140"/>
      <c r="AK524" s="140"/>
      <c r="AL524" s="140"/>
      <c r="AM524" s="140"/>
      <c r="AN524" s="140"/>
    </row>
    <row r="525" spans="33:40" ht="15.75" customHeight="1">
      <c r="AG525" s="140"/>
      <c r="AH525" s="140"/>
      <c r="AI525" s="140"/>
      <c r="AJ525" s="140"/>
      <c r="AK525" s="140"/>
      <c r="AL525" s="140"/>
      <c r="AM525" s="140"/>
      <c r="AN525" s="140"/>
    </row>
    <row r="526" spans="33:40" ht="15.75" customHeight="1">
      <c r="AG526" s="140"/>
      <c r="AH526" s="140"/>
      <c r="AI526" s="140"/>
      <c r="AJ526" s="140"/>
      <c r="AK526" s="140"/>
      <c r="AL526" s="140"/>
      <c r="AM526" s="140"/>
      <c r="AN526" s="140"/>
    </row>
    <row r="527" spans="33:40" ht="15.75" customHeight="1">
      <c r="AG527" s="140"/>
      <c r="AH527" s="140"/>
      <c r="AI527" s="140"/>
      <c r="AJ527" s="140"/>
      <c r="AK527" s="140"/>
      <c r="AL527" s="140"/>
      <c r="AM527" s="140"/>
      <c r="AN527" s="140"/>
    </row>
    <row r="528" spans="33:40" ht="15.75" customHeight="1">
      <c r="AG528" s="140"/>
      <c r="AH528" s="140"/>
      <c r="AI528" s="140"/>
      <c r="AJ528" s="140"/>
      <c r="AK528" s="140"/>
      <c r="AL528" s="140"/>
      <c r="AM528" s="140"/>
      <c r="AN528" s="140"/>
    </row>
    <row r="529" spans="33:40" ht="15.75" customHeight="1">
      <c r="AG529" s="140"/>
      <c r="AH529" s="140"/>
      <c r="AI529" s="140"/>
      <c r="AJ529" s="140"/>
      <c r="AK529" s="140"/>
      <c r="AL529" s="140"/>
      <c r="AM529" s="140"/>
      <c r="AN529" s="140"/>
    </row>
    <row r="530" spans="33:40" ht="15.75" customHeight="1">
      <c r="AG530" s="140"/>
      <c r="AH530" s="140"/>
      <c r="AI530" s="140"/>
      <c r="AJ530" s="140"/>
      <c r="AK530" s="140"/>
      <c r="AL530" s="140"/>
      <c r="AM530" s="140"/>
      <c r="AN530" s="140"/>
    </row>
    <row r="531" spans="33:40" ht="15.75" customHeight="1">
      <c r="AG531" s="140"/>
      <c r="AH531" s="140"/>
      <c r="AI531" s="140"/>
      <c r="AJ531" s="140"/>
      <c r="AK531" s="140"/>
      <c r="AL531" s="140"/>
      <c r="AM531" s="140"/>
      <c r="AN531" s="140"/>
    </row>
    <row r="532" spans="33:40" ht="15.75" customHeight="1">
      <c r="AG532" s="140"/>
      <c r="AH532" s="140"/>
      <c r="AI532" s="140"/>
      <c r="AJ532" s="140"/>
      <c r="AK532" s="140"/>
      <c r="AL532" s="140"/>
      <c r="AM532" s="140"/>
      <c r="AN532" s="140"/>
    </row>
    <row r="533" spans="33:40" ht="15.75" customHeight="1">
      <c r="AG533" s="140"/>
      <c r="AH533" s="140"/>
      <c r="AI533" s="140"/>
      <c r="AJ533" s="140"/>
      <c r="AK533" s="140"/>
      <c r="AL533" s="140"/>
      <c r="AM533" s="140"/>
      <c r="AN533" s="140"/>
    </row>
    <row r="534" spans="33:40" ht="15.75" customHeight="1">
      <c r="AG534" s="140"/>
      <c r="AH534" s="140"/>
      <c r="AI534" s="140"/>
      <c r="AJ534" s="140"/>
      <c r="AK534" s="140"/>
      <c r="AL534" s="140"/>
      <c r="AM534" s="140"/>
      <c r="AN534" s="140"/>
    </row>
    <row r="535" spans="33:40" ht="15.75" customHeight="1">
      <c r="AG535" s="140"/>
      <c r="AH535" s="140"/>
      <c r="AI535" s="140"/>
      <c r="AJ535" s="140"/>
      <c r="AK535" s="140"/>
      <c r="AL535" s="140"/>
      <c r="AM535" s="140"/>
      <c r="AN535" s="140"/>
    </row>
    <row r="536" spans="33:40" ht="15.75" customHeight="1">
      <c r="AG536" s="140"/>
      <c r="AH536" s="140"/>
      <c r="AI536" s="140"/>
      <c r="AJ536" s="140"/>
      <c r="AK536" s="140"/>
      <c r="AL536" s="140"/>
      <c r="AM536" s="140"/>
      <c r="AN536" s="140"/>
    </row>
    <row r="537" spans="33:40" ht="15.75" customHeight="1">
      <c r="AG537" s="140"/>
      <c r="AH537" s="140"/>
      <c r="AI537" s="140"/>
      <c r="AJ537" s="140"/>
      <c r="AK537" s="140"/>
      <c r="AL537" s="140"/>
      <c r="AM537" s="140"/>
      <c r="AN537" s="140"/>
    </row>
    <row r="538" spans="33:40" ht="15.75" customHeight="1">
      <c r="AG538" s="140"/>
      <c r="AH538" s="140"/>
      <c r="AI538" s="140"/>
      <c r="AJ538" s="140"/>
      <c r="AK538" s="140"/>
      <c r="AL538" s="140"/>
      <c r="AM538" s="140"/>
      <c r="AN538" s="140"/>
    </row>
    <row r="539" spans="33:40" ht="15.75" customHeight="1">
      <c r="AG539" s="140"/>
      <c r="AH539" s="140"/>
      <c r="AI539" s="140"/>
      <c r="AJ539" s="140"/>
      <c r="AK539" s="140"/>
      <c r="AL539" s="140"/>
      <c r="AM539" s="140"/>
      <c r="AN539" s="140"/>
    </row>
    <row r="540" spans="33:40" ht="15.75" customHeight="1">
      <c r="AG540" s="140"/>
      <c r="AH540" s="140"/>
      <c r="AI540" s="140"/>
      <c r="AJ540" s="140"/>
      <c r="AK540" s="140"/>
      <c r="AL540" s="140"/>
      <c r="AM540" s="140"/>
      <c r="AN540" s="140"/>
    </row>
    <row r="541" spans="33:40" ht="15.75" customHeight="1">
      <c r="AG541" s="140"/>
      <c r="AH541" s="140"/>
      <c r="AI541" s="140"/>
      <c r="AJ541" s="140"/>
      <c r="AK541" s="140"/>
      <c r="AL541" s="140"/>
      <c r="AM541" s="140"/>
      <c r="AN541" s="140"/>
    </row>
    <row r="542" spans="33:40" ht="15.75" customHeight="1">
      <c r="AG542" s="140"/>
      <c r="AH542" s="140"/>
      <c r="AI542" s="140"/>
      <c r="AJ542" s="140"/>
      <c r="AK542" s="140"/>
      <c r="AL542" s="140"/>
      <c r="AM542" s="140"/>
      <c r="AN542" s="140"/>
    </row>
    <row r="543" spans="33:40" ht="15.75" customHeight="1">
      <c r="AG543" s="140"/>
      <c r="AH543" s="140"/>
      <c r="AI543" s="140"/>
      <c r="AJ543" s="140"/>
      <c r="AK543" s="140"/>
      <c r="AL543" s="140"/>
      <c r="AM543" s="140"/>
      <c r="AN543" s="140"/>
    </row>
    <row r="544" spans="33:40" ht="15.75" customHeight="1">
      <c r="AG544" s="140"/>
      <c r="AH544" s="140"/>
      <c r="AI544" s="140"/>
      <c r="AJ544" s="140"/>
      <c r="AK544" s="140"/>
      <c r="AL544" s="140"/>
      <c r="AM544" s="140"/>
      <c r="AN544" s="140"/>
    </row>
    <row r="545" spans="33:40" ht="15.75" customHeight="1">
      <c r="AG545" s="140"/>
      <c r="AH545" s="140"/>
      <c r="AI545" s="140"/>
      <c r="AJ545" s="140"/>
      <c r="AK545" s="140"/>
      <c r="AL545" s="140"/>
      <c r="AM545" s="140"/>
      <c r="AN545" s="140"/>
    </row>
    <row r="546" spans="33:40" ht="15.75" customHeight="1">
      <c r="AG546" s="140"/>
      <c r="AH546" s="140"/>
      <c r="AI546" s="140"/>
      <c r="AJ546" s="140"/>
      <c r="AK546" s="140"/>
      <c r="AL546" s="140"/>
      <c r="AM546" s="140"/>
      <c r="AN546" s="140"/>
    </row>
    <row r="547" spans="33:40" ht="15.75" customHeight="1">
      <c r="AG547" s="140"/>
      <c r="AH547" s="140"/>
      <c r="AI547" s="140"/>
      <c r="AJ547" s="140"/>
      <c r="AK547" s="140"/>
      <c r="AL547" s="140"/>
      <c r="AM547" s="140"/>
      <c r="AN547" s="140"/>
    </row>
    <row r="548" spans="33:40" ht="15.75" customHeight="1">
      <c r="AG548" s="140"/>
      <c r="AH548" s="140"/>
      <c r="AI548" s="140"/>
      <c r="AJ548" s="140"/>
      <c r="AK548" s="140"/>
      <c r="AL548" s="140"/>
      <c r="AM548" s="140"/>
      <c r="AN548" s="140"/>
    </row>
    <row r="549" spans="33:40" ht="15.75" customHeight="1">
      <c r="AG549" s="140"/>
      <c r="AH549" s="140"/>
      <c r="AI549" s="140"/>
      <c r="AJ549" s="140"/>
      <c r="AK549" s="140"/>
      <c r="AL549" s="140"/>
      <c r="AM549" s="140"/>
      <c r="AN549" s="140"/>
    </row>
    <row r="550" spans="33:40" ht="15.75" customHeight="1">
      <c r="AG550" s="140"/>
      <c r="AH550" s="140"/>
      <c r="AI550" s="140"/>
      <c r="AJ550" s="140"/>
      <c r="AK550" s="140"/>
      <c r="AL550" s="140"/>
      <c r="AM550" s="140"/>
      <c r="AN550" s="140"/>
    </row>
    <row r="551" spans="33:40" ht="15.75" customHeight="1">
      <c r="AG551" s="140"/>
      <c r="AH551" s="140"/>
      <c r="AI551" s="140"/>
      <c r="AJ551" s="140"/>
      <c r="AK551" s="140"/>
      <c r="AL551" s="140"/>
      <c r="AM551" s="140"/>
      <c r="AN551" s="140"/>
    </row>
    <row r="552" spans="33:40" ht="15.75" customHeight="1">
      <c r="AG552" s="140"/>
      <c r="AH552" s="140"/>
      <c r="AI552" s="140"/>
      <c r="AJ552" s="140"/>
      <c r="AK552" s="140"/>
      <c r="AL552" s="140"/>
      <c r="AM552" s="140"/>
      <c r="AN552" s="140"/>
    </row>
    <row r="553" spans="33:40" ht="15.75" customHeight="1">
      <c r="AG553" s="140"/>
      <c r="AH553" s="140"/>
      <c r="AI553" s="140"/>
      <c r="AJ553" s="140"/>
      <c r="AK553" s="140"/>
      <c r="AL553" s="140"/>
      <c r="AM553" s="140"/>
      <c r="AN553" s="140"/>
    </row>
    <row r="554" spans="33:40" ht="15.75" customHeight="1">
      <c r="AG554" s="140"/>
      <c r="AH554" s="140"/>
      <c r="AI554" s="140"/>
      <c r="AJ554" s="140"/>
      <c r="AK554" s="140"/>
      <c r="AL554" s="140"/>
      <c r="AM554" s="140"/>
      <c r="AN554" s="140"/>
    </row>
    <row r="555" spans="33:40" ht="15.75" customHeight="1">
      <c r="AG555" s="140"/>
      <c r="AH555" s="140"/>
      <c r="AI555" s="140"/>
      <c r="AJ555" s="140"/>
      <c r="AK555" s="140"/>
      <c r="AL555" s="140"/>
      <c r="AM555" s="140"/>
      <c r="AN555" s="140"/>
    </row>
    <row r="556" spans="33:40" ht="15.75" customHeight="1">
      <c r="AG556" s="140"/>
      <c r="AH556" s="140"/>
      <c r="AI556" s="140"/>
      <c r="AJ556" s="140"/>
      <c r="AK556" s="140"/>
      <c r="AL556" s="140"/>
      <c r="AM556" s="140"/>
      <c r="AN556" s="140"/>
    </row>
    <row r="557" spans="33:40" ht="15.75" customHeight="1">
      <c r="AG557" s="140"/>
      <c r="AH557" s="140"/>
      <c r="AI557" s="140"/>
      <c r="AJ557" s="140"/>
      <c r="AK557" s="140"/>
      <c r="AL557" s="140"/>
      <c r="AM557" s="140"/>
      <c r="AN557" s="140"/>
    </row>
    <row r="558" spans="33:40" ht="15.75" customHeight="1">
      <c r="AG558" s="140"/>
      <c r="AH558" s="140"/>
      <c r="AI558" s="140"/>
      <c r="AJ558" s="140"/>
      <c r="AK558" s="140"/>
      <c r="AL558" s="140"/>
      <c r="AM558" s="140"/>
      <c r="AN558" s="140"/>
    </row>
    <row r="559" spans="33:40" ht="15.75" customHeight="1">
      <c r="AG559" s="140"/>
      <c r="AH559" s="140"/>
      <c r="AI559" s="140"/>
      <c r="AJ559" s="140"/>
      <c r="AK559" s="140"/>
      <c r="AL559" s="140"/>
      <c r="AM559" s="140"/>
      <c r="AN559" s="140"/>
    </row>
    <row r="560" spans="33:40" ht="15.75" customHeight="1">
      <c r="AG560" s="140"/>
      <c r="AH560" s="140"/>
      <c r="AI560" s="140"/>
      <c r="AJ560" s="140"/>
      <c r="AK560" s="140"/>
      <c r="AL560" s="140"/>
      <c r="AM560" s="140"/>
      <c r="AN560" s="140"/>
    </row>
    <row r="561" spans="33:40" ht="15.75" customHeight="1">
      <c r="AG561" s="140"/>
      <c r="AH561" s="140"/>
      <c r="AI561" s="140"/>
      <c r="AJ561" s="140"/>
      <c r="AK561" s="140"/>
      <c r="AL561" s="140"/>
      <c r="AM561" s="140"/>
      <c r="AN561" s="140"/>
    </row>
    <row r="562" spans="33:40" ht="15.75" customHeight="1">
      <c r="AG562" s="140"/>
      <c r="AH562" s="140"/>
      <c r="AI562" s="140"/>
      <c r="AJ562" s="140"/>
      <c r="AK562" s="140"/>
      <c r="AL562" s="140"/>
      <c r="AM562" s="140"/>
      <c r="AN562" s="140"/>
    </row>
    <row r="563" spans="33:40" ht="15.75" customHeight="1">
      <c r="AG563" s="140"/>
      <c r="AH563" s="140"/>
      <c r="AI563" s="140"/>
      <c r="AJ563" s="140"/>
      <c r="AK563" s="140"/>
      <c r="AL563" s="140"/>
      <c r="AM563" s="140"/>
      <c r="AN563" s="140"/>
    </row>
    <row r="564" spans="33:40" ht="15.75" customHeight="1">
      <c r="AG564" s="140"/>
      <c r="AH564" s="140"/>
      <c r="AI564" s="140"/>
      <c r="AJ564" s="140"/>
      <c r="AK564" s="140"/>
      <c r="AL564" s="140"/>
      <c r="AM564" s="140"/>
      <c r="AN564" s="140"/>
    </row>
    <row r="565" spans="33:40" ht="15.75" customHeight="1">
      <c r="AG565" s="140"/>
      <c r="AH565" s="140"/>
      <c r="AI565" s="140"/>
      <c r="AJ565" s="140"/>
      <c r="AK565" s="140"/>
      <c r="AL565" s="140"/>
      <c r="AM565" s="140"/>
      <c r="AN565" s="140"/>
    </row>
    <row r="566" spans="33:40" ht="15.75" customHeight="1">
      <c r="AG566" s="140"/>
      <c r="AH566" s="140"/>
      <c r="AI566" s="140"/>
      <c r="AJ566" s="140"/>
      <c r="AK566" s="140"/>
      <c r="AL566" s="140"/>
      <c r="AM566" s="140"/>
      <c r="AN566" s="140"/>
    </row>
    <row r="567" spans="33:40" ht="15.75" customHeight="1">
      <c r="AG567" s="140"/>
      <c r="AH567" s="140"/>
      <c r="AI567" s="140"/>
      <c r="AJ567" s="140"/>
      <c r="AK567" s="140"/>
      <c r="AL567" s="140"/>
      <c r="AM567" s="140"/>
      <c r="AN567" s="140"/>
    </row>
    <row r="568" spans="33:40" ht="15.75" customHeight="1">
      <c r="AG568" s="140"/>
      <c r="AH568" s="140"/>
      <c r="AI568" s="140"/>
      <c r="AJ568" s="140"/>
      <c r="AK568" s="140"/>
      <c r="AL568" s="140"/>
      <c r="AM568" s="140"/>
      <c r="AN568" s="140"/>
    </row>
    <row r="569" spans="33:40" ht="15.75" customHeight="1">
      <c r="AG569" s="140"/>
      <c r="AH569" s="140"/>
      <c r="AI569" s="140"/>
      <c r="AJ569" s="140"/>
      <c r="AK569" s="140"/>
      <c r="AL569" s="140"/>
      <c r="AM569" s="140"/>
      <c r="AN569" s="140"/>
    </row>
    <row r="570" spans="33:40" ht="15.75" customHeight="1">
      <c r="AG570" s="140"/>
      <c r="AH570" s="140"/>
      <c r="AI570" s="140"/>
      <c r="AJ570" s="140"/>
      <c r="AK570" s="140"/>
      <c r="AL570" s="140"/>
      <c r="AM570" s="140"/>
      <c r="AN570" s="140"/>
    </row>
    <row r="571" spans="33:40" ht="15.75" customHeight="1">
      <c r="AG571" s="140"/>
      <c r="AH571" s="140"/>
      <c r="AI571" s="140"/>
      <c r="AJ571" s="140"/>
      <c r="AK571" s="140"/>
      <c r="AL571" s="140"/>
      <c r="AM571" s="140"/>
      <c r="AN571" s="140"/>
    </row>
    <row r="572" spans="33:40" ht="15.75" customHeight="1">
      <c r="AG572" s="140"/>
      <c r="AH572" s="140"/>
      <c r="AI572" s="140"/>
      <c r="AJ572" s="140"/>
      <c r="AK572" s="140"/>
      <c r="AL572" s="140"/>
      <c r="AM572" s="140"/>
      <c r="AN572" s="140"/>
    </row>
    <row r="573" spans="33:40" ht="15.75" customHeight="1">
      <c r="AG573" s="140"/>
      <c r="AH573" s="140"/>
      <c r="AI573" s="140"/>
      <c r="AJ573" s="140"/>
      <c r="AK573" s="140"/>
      <c r="AL573" s="140"/>
      <c r="AM573" s="140"/>
      <c r="AN573" s="140"/>
    </row>
    <row r="574" spans="33:40" ht="15.75" customHeight="1">
      <c r="AG574" s="140"/>
      <c r="AH574" s="140"/>
      <c r="AI574" s="140"/>
      <c r="AJ574" s="140"/>
      <c r="AK574" s="140"/>
      <c r="AL574" s="140"/>
      <c r="AM574" s="140"/>
      <c r="AN574" s="140"/>
    </row>
    <row r="575" spans="33:40" ht="15.75" customHeight="1">
      <c r="AG575" s="140"/>
      <c r="AH575" s="140"/>
      <c r="AI575" s="140"/>
      <c r="AJ575" s="140"/>
      <c r="AK575" s="140"/>
      <c r="AL575" s="140"/>
      <c r="AM575" s="140"/>
      <c r="AN575" s="140"/>
    </row>
    <row r="576" spans="33:40" ht="15.75" customHeight="1">
      <c r="AG576" s="140"/>
      <c r="AH576" s="140"/>
      <c r="AI576" s="140"/>
      <c r="AJ576" s="140"/>
      <c r="AK576" s="140"/>
      <c r="AL576" s="140"/>
      <c r="AM576" s="140"/>
      <c r="AN576" s="140"/>
    </row>
    <row r="577" spans="33:40" ht="15.75" customHeight="1">
      <c r="AG577" s="140"/>
      <c r="AH577" s="140"/>
      <c r="AI577" s="140"/>
      <c r="AJ577" s="140"/>
      <c r="AK577" s="140"/>
      <c r="AL577" s="140"/>
      <c r="AM577" s="140"/>
      <c r="AN577" s="140"/>
    </row>
    <row r="578" spans="33:40" ht="15.75" customHeight="1">
      <c r="AG578" s="140"/>
      <c r="AH578" s="140"/>
      <c r="AI578" s="140"/>
      <c r="AJ578" s="140"/>
      <c r="AK578" s="140"/>
      <c r="AL578" s="140"/>
      <c r="AM578" s="140"/>
      <c r="AN578" s="140"/>
    </row>
    <row r="579" spans="33:40" ht="15.75" customHeight="1">
      <c r="AG579" s="140"/>
      <c r="AH579" s="140"/>
      <c r="AI579" s="140"/>
      <c r="AJ579" s="140"/>
      <c r="AK579" s="140"/>
      <c r="AL579" s="140"/>
      <c r="AM579" s="140"/>
      <c r="AN579" s="140"/>
    </row>
    <row r="580" spans="33:40" ht="15.75" customHeight="1">
      <c r="AG580" s="140"/>
      <c r="AH580" s="140"/>
      <c r="AI580" s="140"/>
      <c r="AJ580" s="140"/>
      <c r="AK580" s="140"/>
      <c r="AL580" s="140"/>
      <c r="AM580" s="140"/>
      <c r="AN580" s="140"/>
    </row>
    <row r="581" spans="33:40" ht="15.75" customHeight="1">
      <c r="AG581" s="140"/>
      <c r="AH581" s="140"/>
      <c r="AI581" s="140"/>
      <c r="AJ581" s="140"/>
      <c r="AK581" s="140"/>
      <c r="AL581" s="140"/>
      <c r="AM581" s="140"/>
      <c r="AN581" s="140"/>
    </row>
    <row r="582" spans="33:40" ht="15.75" customHeight="1">
      <c r="AG582" s="140"/>
      <c r="AH582" s="140"/>
      <c r="AI582" s="140"/>
      <c r="AJ582" s="140"/>
      <c r="AK582" s="140"/>
      <c r="AL582" s="140"/>
      <c r="AM582" s="140"/>
      <c r="AN582" s="140"/>
    </row>
    <row r="583" spans="33:40" ht="15.75" customHeight="1">
      <c r="AG583" s="140"/>
      <c r="AH583" s="140"/>
      <c r="AI583" s="140"/>
      <c r="AJ583" s="140"/>
      <c r="AK583" s="140"/>
      <c r="AL583" s="140"/>
      <c r="AM583" s="140"/>
      <c r="AN583" s="140"/>
    </row>
    <row r="584" spans="33:40" ht="15.75" customHeight="1">
      <c r="AG584" s="140"/>
      <c r="AH584" s="140"/>
      <c r="AI584" s="140"/>
      <c r="AJ584" s="140"/>
      <c r="AK584" s="140"/>
      <c r="AL584" s="140"/>
      <c r="AM584" s="140"/>
      <c r="AN584" s="140"/>
    </row>
    <row r="585" spans="33:40" ht="15.75" customHeight="1">
      <c r="AG585" s="140"/>
      <c r="AH585" s="140"/>
      <c r="AI585" s="140"/>
      <c r="AJ585" s="140"/>
      <c r="AK585" s="140"/>
      <c r="AL585" s="140"/>
      <c r="AM585" s="140"/>
      <c r="AN585" s="140"/>
    </row>
    <row r="586" spans="33:40" ht="15.75" customHeight="1">
      <c r="AG586" s="140"/>
      <c r="AH586" s="140"/>
      <c r="AI586" s="140"/>
      <c r="AJ586" s="140"/>
      <c r="AK586" s="140"/>
      <c r="AL586" s="140"/>
      <c r="AM586" s="140"/>
      <c r="AN586" s="140"/>
    </row>
    <row r="587" spans="33:40" ht="15.75" customHeight="1">
      <c r="AG587" s="140"/>
      <c r="AH587" s="140"/>
      <c r="AI587" s="140"/>
      <c r="AJ587" s="140"/>
      <c r="AK587" s="140"/>
      <c r="AL587" s="140"/>
      <c r="AM587" s="140"/>
      <c r="AN587" s="140"/>
    </row>
    <row r="588" spans="33:40" ht="15.75" customHeight="1">
      <c r="AG588" s="140"/>
      <c r="AH588" s="140"/>
      <c r="AI588" s="140"/>
      <c r="AJ588" s="140"/>
      <c r="AK588" s="140"/>
      <c r="AL588" s="140"/>
      <c r="AM588" s="140"/>
      <c r="AN588" s="140"/>
    </row>
    <row r="589" spans="33:40" ht="15.75" customHeight="1">
      <c r="AG589" s="140"/>
      <c r="AH589" s="140"/>
      <c r="AI589" s="140"/>
      <c r="AJ589" s="140"/>
      <c r="AK589" s="140"/>
      <c r="AL589" s="140"/>
      <c r="AM589" s="140"/>
      <c r="AN589" s="140"/>
    </row>
    <row r="590" spans="33:40" ht="15.75" customHeight="1">
      <c r="AG590" s="140"/>
      <c r="AH590" s="140"/>
      <c r="AI590" s="140"/>
      <c r="AJ590" s="140"/>
      <c r="AK590" s="140"/>
      <c r="AL590" s="140"/>
      <c r="AM590" s="140"/>
      <c r="AN590" s="140"/>
    </row>
    <row r="591" spans="33:40" ht="15.75" customHeight="1">
      <c r="AG591" s="140"/>
      <c r="AH591" s="140"/>
      <c r="AI591" s="140"/>
      <c r="AJ591" s="140"/>
      <c r="AK591" s="140"/>
      <c r="AL591" s="140"/>
      <c r="AM591" s="140"/>
      <c r="AN591" s="140"/>
    </row>
    <row r="592" spans="33:40" ht="15.75" customHeight="1">
      <c r="AG592" s="140"/>
      <c r="AH592" s="140"/>
      <c r="AI592" s="140"/>
      <c r="AJ592" s="140"/>
      <c r="AK592" s="140"/>
      <c r="AL592" s="140"/>
      <c r="AM592" s="140"/>
      <c r="AN592" s="140"/>
    </row>
    <row r="593" spans="33:40" ht="15.75" customHeight="1">
      <c r="AG593" s="140"/>
      <c r="AH593" s="140"/>
      <c r="AI593" s="140"/>
      <c r="AJ593" s="140"/>
      <c r="AK593" s="140"/>
      <c r="AL593" s="140"/>
      <c r="AM593" s="140"/>
      <c r="AN593" s="140"/>
    </row>
    <row r="594" spans="33:40" ht="15.75" customHeight="1">
      <c r="AG594" s="140"/>
      <c r="AH594" s="140"/>
      <c r="AI594" s="140"/>
      <c r="AJ594" s="140"/>
      <c r="AK594" s="140"/>
      <c r="AL594" s="140"/>
      <c r="AM594" s="140"/>
      <c r="AN594" s="140"/>
    </row>
    <row r="595" spans="33:40" ht="15.75" customHeight="1">
      <c r="AG595" s="140"/>
      <c r="AH595" s="140"/>
      <c r="AI595" s="140"/>
      <c r="AJ595" s="140"/>
      <c r="AK595" s="140"/>
      <c r="AL595" s="140"/>
      <c r="AM595" s="140"/>
      <c r="AN595" s="140"/>
    </row>
    <row r="596" spans="33:40" ht="15.75" customHeight="1">
      <c r="AG596" s="140"/>
      <c r="AH596" s="140"/>
      <c r="AI596" s="140"/>
      <c r="AJ596" s="140"/>
      <c r="AK596" s="140"/>
      <c r="AL596" s="140"/>
      <c r="AM596" s="140"/>
      <c r="AN596" s="140"/>
    </row>
    <row r="597" spans="33:40" ht="15.75" customHeight="1">
      <c r="AG597" s="140"/>
      <c r="AH597" s="140"/>
      <c r="AI597" s="140"/>
      <c r="AJ597" s="140"/>
      <c r="AK597" s="140"/>
      <c r="AL597" s="140"/>
      <c r="AM597" s="140"/>
      <c r="AN597" s="140"/>
    </row>
    <row r="598" spans="33:40" ht="15.75" customHeight="1">
      <c r="AG598" s="140"/>
      <c r="AH598" s="140"/>
      <c r="AI598" s="140"/>
      <c r="AJ598" s="140"/>
      <c r="AK598" s="140"/>
      <c r="AL598" s="140"/>
      <c r="AM598" s="140"/>
      <c r="AN598" s="140"/>
    </row>
    <row r="599" spans="33:40" ht="15.75" customHeight="1">
      <c r="AG599" s="140"/>
      <c r="AH599" s="140"/>
      <c r="AI599" s="140"/>
      <c r="AJ599" s="140"/>
      <c r="AK599" s="140"/>
      <c r="AL599" s="140"/>
      <c r="AM599" s="140"/>
      <c r="AN599" s="140"/>
    </row>
    <row r="600" spans="33:40" ht="15.75" customHeight="1">
      <c r="AG600" s="140"/>
      <c r="AH600" s="140"/>
      <c r="AI600" s="140"/>
      <c r="AJ600" s="140"/>
      <c r="AK600" s="140"/>
      <c r="AL600" s="140"/>
      <c r="AM600" s="140"/>
      <c r="AN600" s="140"/>
    </row>
    <row r="601" spans="33:40" ht="15.75" customHeight="1">
      <c r="AG601" s="140"/>
      <c r="AH601" s="140"/>
      <c r="AI601" s="140"/>
      <c r="AJ601" s="140"/>
      <c r="AK601" s="140"/>
      <c r="AL601" s="140"/>
      <c r="AM601" s="140"/>
      <c r="AN601" s="140"/>
    </row>
    <row r="602" spans="33:40" ht="15.75" customHeight="1">
      <c r="AG602" s="140"/>
      <c r="AH602" s="140"/>
      <c r="AI602" s="140"/>
      <c r="AJ602" s="140"/>
      <c r="AK602" s="140"/>
      <c r="AL602" s="140"/>
      <c r="AM602" s="140"/>
      <c r="AN602" s="140"/>
    </row>
    <row r="603" spans="33:40" ht="15.75" customHeight="1">
      <c r="AG603" s="140"/>
      <c r="AH603" s="140"/>
      <c r="AI603" s="140"/>
      <c r="AJ603" s="140"/>
      <c r="AK603" s="140"/>
      <c r="AL603" s="140"/>
      <c r="AM603" s="140"/>
      <c r="AN603" s="140"/>
    </row>
    <row r="604" spans="33:40" ht="15.75" customHeight="1">
      <c r="AG604" s="140"/>
      <c r="AH604" s="140"/>
      <c r="AI604" s="140"/>
      <c r="AJ604" s="140"/>
      <c r="AK604" s="140"/>
      <c r="AL604" s="140"/>
      <c r="AM604" s="140"/>
      <c r="AN604" s="140"/>
    </row>
    <row r="605" spans="33:40" ht="15.75" customHeight="1">
      <c r="AG605" s="140"/>
      <c r="AH605" s="140"/>
      <c r="AI605" s="140"/>
      <c r="AJ605" s="140"/>
      <c r="AK605" s="140"/>
      <c r="AL605" s="140"/>
      <c r="AM605" s="140"/>
      <c r="AN605" s="140"/>
    </row>
    <row r="606" spans="33:40" ht="15.75" customHeight="1">
      <c r="AG606" s="140"/>
      <c r="AH606" s="140"/>
      <c r="AI606" s="140"/>
      <c r="AJ606" s="140"/>
      <c r="AK606" s="140"/>
      <c r="AL606" s="140"/>
      <c r="AM606" s="140"/>
      <c r="AN606" s="140"/>
    </row>
    <row r="607" spans="33:40" ht="15.75" customHeight="1">
      <c r="AG607" s="140"/>
      <c r="AH607" s="140"/>
      <c r="AI607" s="140"/>
      <c r="AJ607" s="140"/>
      <c r="AK607" s="140"/>
      <c r="AL607" s="140"/>
      <c r="AM607" s="140"/>
      <c r="AN607" s="140"/>
    </row>
    <row r="608" spans="33:40" ht="15.75" customHeight="1">
      <c r="AG608" s="140"/>
      <c r="AH608" s="140"/>
      <c r="AI608" s="140"/>
      <c r="AJ608" s="140"/>
      <c r="AK608" s="140"/>
      <c r="AL608" s="140"/>
      <c r="AM608" s="140"/>
      <c r="AN608" s="140"/>
    </row>
    <row r="609" spans="33:40" ht="15.75" customHeight="1">
      <c r="AG609" s="140"/>
      <c r="AH609" s="140"/>
      <c r="AI609" s="140"/>
      <c r="AJ609" s="140"/>
      <c r="AK609" s="140"/>
      <c r="AL609" s="140"/>
      <c r="AM609" s="140"/>
      <c r="AN609" s="140"/>
    </row>
    <row r="610" spans="33:40" ht="15.75" customHeight="1">
      <c r="AG610" s="140"/>
      <c r="AH610" s="140"/>
      <c r="AI610" s="140"/>
      <c r="AJ610" s="140"/>
      <c r="AK610" s="140"/>
      <c r="AL610" s="140"/>
      <c r="AM610" s="140"/>
      <c r="AN610" s="140"/>
    </row>
    <row r="611" spans="33:40" ht="15.75" customHeight="1">
      <c r="AG611" s="140"/>
      <c r="AH611" s="140"/>
      <c r="AI611" s="140"/>
      <c r="AJ611" s="140"/>
      <c r="AK611" s="140"/>
      <c r="AL611" s="140"/>
      <c r="AM611" s="140"/>
      <c r="AN611" s="140"/>
    </row>
    <row r="612" spans="33:40" ht="15.75" customHeight="1">
      <c r="AG612" s="140"/>
      <c r="AH612" s="140"/>
      <c r="AI612" s="140"/>
      <c r="AJ612" s="140"/>
      <c r="AK612" s="140"/>
      <c r="AL612" s="140"/>
      <c r="AM612" s="140"/>
      <c r="AN612" s="140"/>
    </row>
    <row r="613" spans="33:40" ht="15.75" customHeight="1">
      <c r="AG613" s="140"/>
      <c r="AH613" s="140"/>
      <c r="AI613" s="140"/>
      <c r="AJ613" s="140"/>
      <c r="AK613" s="140"/>
      <c r="AL613" s="140"/>
      <c r="AM613" s="140"/>
      <c r="AN613" s="140"/>
    </row>
    <row r="614" spans="33:40" ht="15.75" customHeight="1">
      <c r="AG614" s="140"/>
      <c r="AH614" s="140"/>
      <c r="AI614" s="140"/>
      <c r="AJ614" s="140"/>
      <c r="AK614" s="140"/>
      <c r="AL614" s="140"/>
      <c r="AM614" s="140"/>
      <c r="AN614" s="140"/>
    </row>
    <row r="615" spans="33:40" ht="15.75" customHeight="1">
      <c r="AG615" s="140"/>
      <c r="AH615" s="140"/>
      <c r="AI615" s="140"/>
      <c r="AJ615" s="140"/>
      <c r="AK615" s="140"/>
      <c r="AL615" s="140"/>
      <c r="AM615" s="140"/>
      <c r="AN615" s="140"/>
    </row>
    <row r="616" spans="33:40" ht="15.75" customHeight="1">
      <c r="AG616" s="140"/>
      <c r="AH616" s="140"/>
      <c r="AI616" s="140"/>
      <c r="AJ616" s="140"/>
      <c r="AK616" s="140"/>
      <c r="AL616" s="140"/>
      <c r="AM616" s="140"/>
      <c r="AN616" s="140"/>
    </row>
    <row r="617" spans="33:40" ht="15.75" customHeight="1">
      <c r="AG617" s="140"/>
      <c r="AH617" s="140"/>
      <c r="AI617" s="140"/>
      <c r="AJ617" s="140"/>
      <c r="AK617" s="140"/>
      <c r="AL617" s="140"/>
      <c r="AM617" s="140"/>
      <c r="AN617" s="140"/>
    </row>
    <row r="618" spans="33:40" ht="15.75" customHeight="1">
      <c r="AG618" s="140"/>
      <c r="AH618" s="140"/>
      <c r="AI618" s="140"/>
      <c r="AJ618" s="140"/>
      <c r="AK618" s="140"/>
      <c r="AL618" s="140"/>
      <c r="AM618" s="140"/>
      <c r="AN618" s="140"/>
    </row>
    <row r="619" spans="33:40" ht="15.75" customHeight="1">
      <c r="AG619" s="140"/>
      <c r="AH619" s="140"/>
      <c r="AI619" s="140"/>
      <c r="AJ619" s="140"/>
      <c r="AK619" s="140"/>
      <c r="AL619" s="140"/>
      <c r="AM619" s="140"/>
      <c r="AN619" s="140"/>
    </row>
    <row r="620" spans="33:40" ht="15.75" customHeight="1">
      <c r="AG620" s="140"/>
      <c r="AH620" s="140"/>
      <c r="AI620" s="140"/>
      <c r="AJ620" s="140"/>
      <c r="AK620" s="140"/>
      <c r="AL620" s="140"/>
      <c r="AM620" s="140"/>
      <c r="AN620" s="140"/>
    </row>
    <row r="621" spans="33:40" ht="15.75" customHeight="1">
      <c r="AG621" s="140"/>
      <c r="AH621" s="140"/>
      <c r="AI621" s="140"/>
      <c r="AJ621" s="140"/>
      <c r="AK621" s="140"/>
      <c r="AL621" s="140"/>
      <c r="AM621" s="140"/>
      <c r="AN621" s="140"/>
    </row>
    <row r="622" spans="33:40" ht="15.75" customHeight="1">
      <c r="AG622" s="140"/>
      <c r="AH622" s="140"/>
      <c r="AI622" s="140"/>
      <c r="AJ622" s="140"/>
      <c r="AK622" s="140"/>
      <c r="AL622" s="140"/>
      <c r="AM622" s="140"/>
      <c r="AN622" s="140"/>
    </row>
    <row r="623" spans="33:40" ht="15.75" customHeight="1">
      <c r="AG623" s="140"/>
      <c r="AH623" s="140"/>
      <c r="AI623" s="140"/>
      <c r="AJ623" s="140"/>
      <c r="AK623" s="140"/>
      <c r="AL623" s="140"/>
      <c r="AM623" s="140"/>
      <c r="AN623" s="140"/>
    </row>
    <row r="624" spans="33:40" ht="15.75" customHeight="1">
      <c r="AG624" s="140"/>
      <c r="AH624" s="140"/>
      <c r="AI624" s="140"/>
      <c r="AJ624" s="140"/>
      <c r="AK624" s="140"/>
      <c r="AL624" s="140"/>
      <c r="AM624" s="140"/>
      <c r="AN624" s="140"/>
    </row>
    <row r="625" spans="33:40" ht="15.75" customHeight="1">
      <c r="AG625" s="140"/>
      <c r="AH625" s="140"/>
      <c r="AI625" s="140"/>
      <c r="AJ625" s="140"/>
      <c r="AK625" s="140"/>
      <c r="AL625" s="140"/>
      <c r="AM625" s="140"/>
      <c r="AN625" s="140"/>
    </row>
    <row r="626" spans="33:40" ht="15.75" customHeight="1">
      <c r="AG626" s="140"/>
      <c r="AH626" s="140"/>
      <c r="AI626" s="140"/>
      <c r="AJ626" s="140"/>
      <c r="AK626" s="140"/>
      <c r="AL626" s="140"/>
      <c r="AM626" s="140"/>
      <c r="AN626" s="140"/>
    </row>
    <row r="627" spans="33:40" ht="15.75" customHeight="1">
      <c r="AG627" s="140"/>
      <c r="AH627" s="140"/>
      <c r="AI627" s="140"/>
      <c r="AJ627" s="140"/>
      <c r="AK627" s="140"/>
      <c r="AL627" s="140"/>
      <c r="AM627" s="140"/>
      <c r="AN627" s="140"/>
    </row>
    <row r="628" spans="33:40" ht="15.75" customHeight="1">
      <c r="AG628" s="140"/>
      <c r="AH628" s="140"/>
      <c r="AI628" s="140"/>
      <c r="AJ628" s="140"/>
      <c r="AK628" s="140"/>
      <c r="AL628" s="140"/>
      <c r="AM628" s="140"/>
      <c r="AN628" s="140"/>
    </row>
    <row r="629" spans="33:40" ht="15.75" customHeight="1">
      <c r="AG629" s="140"/>
      <c r="AH629" s="140"/>
      <c r="AI629" s="140"/>
      <c r="AJ629" s="140"/>
      <c r="AK629" s="140"/>
      <c r="AL629" s="140"/>
      <c r="AM629" s="140"/>
      <c r="AN629" s="140"/>
    </row>
    <row r="630" spans="33:40" ht="15.75" customHeight="1">
      <c r="AG630" s="140"/>
      <c r="AH630" s="140"/>
      <c r="AI630" s="140"/>
      <c r="AJ630" s="140"/>
      <c r="AK630" s="140"/>
      <c r="AL630" s="140"/>
      <c r="AM630" s="140"/>
      <c r="AN630" s="140"/>
    </row>
    <row r="631" spans="33:40" ht="15.75" customHeight="1">
      <c r="AG631" s="140"/>
      <c r="AH631" s="140"/>
      <c r="AI631" s="140"/>
      <c r="AJ631" s="140"/>
      <c r="AK631" s="140"/>
      <c r="AL631" s="140"/>
      <c r="AM631" s="140"/>
      <c r="AN631" s="140"/>
    </row>
    <row r="632" spans="33:40" ht="15.75" customHeight="1">
      <c r="AG632" s="140"/>
      <c r="AH632" s="140"/>
      <c r="AI632" s="140"/>
      <c r="AJ632" s="140"/>
      <c r="AK632" s="140"/>
      <c r="AL632" s="140"/>
      <c r="AM632" s="140"/>
      <c r="AN632" s="140"/>
    </row>
    <row r="633" spans="33:40" ht="15.75" customHeight="1">
      <c r="AG633" s="140"/>
      <c r="AH633" s="140"/>
      <c r="AI633" s="140"/>
      <c r="AJ633" s="140"/>
      <c r="AK633" s="140"/>
      <c r="AL633" s="140"/>
      <c r="AM633" s="140"/>
      <c r="AN633" s="140"/>
    </row>
    <row r="634" spans="33:40" ht="15.75" customHeight="1">
      <c r="AG634" s="140"/>
      <c r="AH634" s="140"/>
      <c r="AI634" s="140"/>
      <c r="AJ634" s="140"/>
      <c r="AK634" s="140"/>
      <c r="AL634" s="140"/>
      <c r="AM634" s="140"/>
      <c r="AN634" s="140"/>
    </row>
    <row r="635" spans="33:40" ht="15.75" customHeight="1">
      <c r="AG635" s="140"/>
      <c r="AH635" s="140"/>
      <c r="AI635" s="140"/>
      <c r="AJ635" s="140"/>
      <c r="AK635" s="140"/>
      <c r="AL635" s="140"/>
      <c r="AM635" s="140"/>
      <c r="AN635" s="140"/>
    </row>
    <row r="636" spans="33:40" ht="15.75" customHeight="1">
      <c r="AG636" s="140"/>
      <c r="AH636" s="140"/>
      <c r="AI636" s="140"/>
      <c r="AJ636" s="140"/>
      <c r="AK636" s="140"/>
      <c r="AL636" s="140"/>
      <c r="AM636" s="140"/>
      <c r="AN636" s="140"/>
    </row>
    <row r="637" spans="33:40" ht="15.75" customHeight="1">
      <c r="AG637" s="140"/>
      <c r="AH637" s="140"/>
      <c r="AI637" s="140"/>
      <c r="AJ637" s="140"/>
      <c r="AK637" s="140"/>
      <c r="AL637" s="140"/>
      <c r="AM637" s="140"/>
      <c r="AN637" s="140"/>
    </row>
    <row r="638" spans="33:40" ht="15.75" customHeight="1">
      <c r="AG638" s="140"/>
      <c r="AH638" s="140"/>
      <c r="AI638" s="140"/>
      <c r="AJ638" s="140"/>
      <c r="AK638" s="140"/>
      <c r="AL638" s="140"/>
      <c r="AM638" s="140"/>
      <c r="AN638" s="140"/>
    </row>
    <row r="639" spans="33:40" ht="15.75" customHeight="1">
      <c r="AG639" s="140"/>
      <c r="AH639" s="140"/>
      <c r="AI639" s="140"/>
      <c r="AJ639" s="140"/>
      <c r="AK639" s="140"/>
      <c r="AL639" s="140"/>
      <c r="AM639" s="140"/>
      <c r="AN639" s="140"/>
    </row>
    <row r="640" spans="33:40" ht="15.75" customHeight="1">
      <c r="AG640" s="140"/>
      <c r="AH640" s="140"/>
      <c r="AI640" s="140"/>
      <c r="AJ640" s="140"/>
      <c r="AK640" s="140"/>
      <c r="AL640" s="140"/>
      <c r="AM640" s="140"/>
      <c r="AN640" s="140"/>
    </row>
    <row r="641" spans="33:40" ht="15.75" customHeight="1">
      <c r="AG641" s="140"/>
      <c r="AH641" s="140"/>
      <c r="AI641" s="140"/>
      <c r="AJ641" s="140"/>
      <c r="AK641" s="140"/>
      <c r="AL641" s="140"/>
      <c r="AM641" s="140"/>
      <c r="AN641" s="140"/>
    </row>
    <row r="642" spans="33:40" ht="15.75" customHeight="1">
      <c r="AG642" s="140"/>
      <c r="AH642" s="140"/>
      <c r="AI642" s="140"/>
      <c r="AJ642" s="140"/>
      <c r="AK642" s="140"/>
      <c r="AL642" s="140"/>
      <c r="AM642" s="140"/>
      <c r="AN642" s="140"/>
    </row>
    <row r="643" spans="33:40" ht="15.75" customHeight="1">
      <c r="AG643" s="140"/>
      <c r="AH643" s="140"/>
      <c r="AI643" s="140"/>
      <c r="AJ643" s="140"/>
      <c r="AK643" s="140"/>
      <c r="AL643" s="140"/>
      <c r="AM643" s="140"/>
      <c r="AN643" s="140"/>
    </row>
    <row r="644" spans="33:40" ht="15.75" customHeight="1">
      <c r="AG644" s="140"/>
      <c r="AH644" s="140"/>
      <c r="AI644" s="140"/>
      <c r="AJ644" s="140"/>
      <c r="AK644" s="140"/>
      <c r="AL644" s="140"/>
      <c r="AM644" s="140"/>
      <c r="AN644" s="140"/>
    </row>
    <row r="645" spans="33:40" ht="15.75" customHeight="1">
      <c r="AG645" s="140"/>
      <c r="AH645" s="140"/>
      <c r="AI645" s="140"/>
      <c r="AJ645" s="140"/>
      <c r="AK645" s="140"/>
      <c r="AL645" s="140"/>
      <c r="AM645" s="140"/>
      <c r="AN645" s="140"/>
    </row>
    <row r="646" spans="33:40" ht="15.75" customHeight="1">
      <c r="AG646" s="140"/>
      <c r="AH646" s="140"/>
      <c r="AI646" s="140"/>
      <c r="AJ646" s="140"/>
      <c r="AK646" s="140"/>
      <c r="AL646" s="140"/>
      <c r="AM646" s="140"/>
      <c r="AN646" s="140"/>
    </row>
    <row r="647" spans="33:40" ht="15.75" customHeight="1">
      <c r="AG647" s="140"/>
      <c r="AH647" s="140"/>
      <c r="AI647" s="140"/>
      <c r="AJ647" s="140"/>
      <c r="AK647" s="140"/>
      <c r="AL647" s="140"/>
      <c r="AM647" s="140"/>
      <c r="AN647" s="140"/>
    </row>
    <row r="648" spans="33:40" ht="15.75" customHeight="1">
      <c r="AG648" s="140"/>
      <c r="AH648" s="140"/>
      <c r="AI648" s="140"/>
      <c r="AJ648" s="140"/>
      <c r="AK648" s="140"/>
      <c r="AL648" s="140"/>
      <c r="AM648" s="140"/>
      <c r="AN648" s="140"/>
    </row>
    <row r="649" spans="33:40" ht="15.75" customHeight="1">
      <c r="AG649" s="140"/>
      <c r="AH649" s="140"/>
      <c r="AI649" s="140"/>
      <c r="AJ649" s="140"/>
      <c r="AK649" s="140"/>
      <c r="AL649" s="140"/>
      <c r="AM649" s="140"/>
      <c r="AN649" s="140"/>
    </row>
    <row r="650" spans="33:40" ht="15.75" customHeight="1">
      <c r="AG650" s="140"/>
      <c r="AH650" s="140"/>
      <c r="AI650" s="140"/>
      <c r="AJ650" s="140"/>
      <c r="AK650" s="140"/>
      <c r="AL650" s="140"/>
      <c r="AM650" s="140"/>
      <c r="AN650" s="140"/>
    </row>
  </sheetData>
  <autoFilter ref="A1:AP468" xr:uid="{00000000-0009-0000-0000-000000000000}"/>
  <mergeCells count="1">
    <mergeCell ref="P375:P378"/>
  </mergeCells>
  <pageMargins left="1" right="1" top="1" bottom="1" header="0" footer="0"/>
  <pageSetup orientation="portrait" r:id="rId1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5A7C-B6DC-4834-9795-4BC6A9E424BF}">
  <dimension ref="A1"/>
  <sheetViews>
    <sheetView workbookViewId="0">
      <selection sqref="A1:XFD1048576"/>
    </sheetView>
  </sheetViews>
  <sheetFormatPr defaultRowHeight="12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topLeftCell="A110" workbookViewId="0">
      <selection activeCell="C125" sqref="C125"/>
    </sheetView>
  </sheetViews>
  <sheetFormatPr defaultColWidth="14.44140625" defaultRowHeight="15" customHeight="1"/>
  <cols>
    <col min="1" max="1" width="26" customWidth="1"/>
    <col min="2" max="2" width="23" customWidth="1"/>
    <col min="3" max="3" width="14.5546875" customWidth="1"/>
    <col min="4" max="4" width="15.71875" customWidth="1"/>
    <col min="5" max="5" width="27" customWidth="1"/>
    <col min="6" max="6" width="19" customWidth="1"/>
    <col min="7" max="7" width="25.94140625" bestFit="1" customWidth="1"/>
  </cols>
  <sheetData>
    <row r="1" spans="1:7" ht="12.75" customHeight="1">
      <c r="A1" s="143" t="s">
        <v>1052</v>
      </c>
      <c r="B1" s="143" t="s">
        <v>1053</v>
      </c>
      <c r="C1" s="143" t="s">
        <v>1054</v>
      </c>
      <c r="D1" s="143" t="s">
        <v>1055</v>
      </c>
      <c r="E1" s="143" t="s">
        <v>1056</v>
      </c>
      <c r="F1" s="143" t="s">
        <v>1057</v>
      </c>
      <c r="G1" t="s">
        <v>3164</v>
      </c>
    </row>
    <row r="2" spans="1:7" ht="12.75" customHeight="1">
      <c r="A2" s="143" t="s">
        <v>1058</v>
      </c>
      <c r="B2" s="143" t="s">
        <v>1059</v>
      </c>
      <c r="C2" s="143" t="s">
        <v>676</v>
      </c>
      <c r="D2" s="143" t="s">
        <v>1060</v>
      </c>
      <c r="E2" s="143" t="s">
        <v>1061</v>
      </c>
      <c r="F2" s="143">
        <v>0</v>
      </c>
      <c r="G2" t="str">
        <f>Table_1[[#This Row],[seller-sku]]</f>
        <v>43-AI4P-IC2Y</v>
      </c>
    </row>
    <row r="3" spans="1:7" ht="12.75" customHeight="1">
      <c r="A3" s="143" t="s">
        <v>1062</v>
      </c>
      <c r="B3" s="143" t="s">
        <v>1063</v>
      </c>
      <c r="C3" s="143" t="s">
        <v>318</v>
      </c>
      <c r="D3" s="143" t="s">
        <v>1060</v>
      </c>
      <c r="E3" s="143" t="s">
        <v>1061</v>
      </c>
      <c r="F3" s="143">
        <v>50</v>
      </c>
      <c r="G3" t="str">
        <f>Table_1[[#This Row],[seller-sku]]</f>
        <v>CPS-XLRFTRS-15BK</v>
      </c>
    </row>
    <row r="4" spans="1:7" ht="12.75" customHeight="1">
      <c r="A4" s="143" t="s">
        <v>1064</v>
      </c>
      <c r="B4" s="143" t="s">
        <v>1065</v>
      </c>
      <c r="C4" s="143" t="s">
        <v>1066</v>
      </c>
      <c r="D4" s="143" t="s">
        <v>1060</v>
      </c>
      <c r="E4" s="143" t="s">
        <v>1061</v>
      </c>
      <c r="F4" s="143">
        <v>0</v>
      </c>
      <c r="G4" t="str">
        <f>Table_1[[#This Row],[seller-sku]]</f>
        <v>2T-GU03-DFDF</v>
      </c>
    </row>
    <row r="5" spans="1:7" ht="12.75" customHeight="1">
      <c r="A5" s="143" t="s">
        <v>1067</v>
      </c>
      <c r="B5" s="143" t="s">
        <v>1068</v>
      </c>
      <c r="C5" s="143" t="s">
        <v>187</v>
      </c>
      <c r="D5" s="143" t="s">
        <v>1060</v>
      </c>
      <c r="E5" s="143" t="s">
        <v>1061</v>
      </c>
      <c r="F5" s="143">
        <v>21</v>
      </c>
      <c r="G5" t="str">
        <f>Table_1[[#This Row],[seller-sku]]</f>
        <v>CP-P10STTRS-2U-3M</v>
      </c>
    </row>
    <row r="6" spans="1:7" ht="12.75" customHeight="1">
      <c r="A6" s="143" t="s">
        <v>1069</v>
      </c>
      <c r="B6" s="143" t="s">
        <v>1070</v>
      </c>
      <c r="C6" s="143" t="s">
        <v>374</v>
      </c>
      <c r="D6" s="143" t="s">
        <v>1060</v>
      </c>
      <c r="E6" s="143" t="s">
        <v>1061</v>
      </c>
      <c r="F6" s="143">
        <v>0</v>
      </c>
      <c r="G6" t="str">
        <f>Table_1[[#This Row],[seller-sku]]</f>
        <v>7D-Z2BK-M2LR</v>
      </c>
    </row>
    <row r="7" spans="1:7" ht="12.75" customHeight="1">
      <c r="A7" s="143" t="s">
        <v>1071</v>
      </c>
      <c r="B7" s="143" t="s">
        <v>1072</v>
      </c>
      <c r="C7" s="143" t="s">
        <v>383</v>
      </c>
      <c r="D7" s="143" t="s">
        <v>1060</v>
      </c>
      <c r="E7" s="143" t="s">
        <v>1061</v>
      </c>
      <c r="F7" s="143">
        <v>4</v>
      </c>
      <c r="G7" t="str">
        <f>Table_1[[#This Row],[seller-sku]]</f>
        <v>7N-GNFV-AHD4</v>
      </c>
    </row>
    <row r="8" spans="1:7" ht="12.75" customHeight="1">
      <c r="A8" s="143" t="s">
        <v>1075</v>
      </c>
      <c r="B8" s="143" t="s">
        <v>1076</v>
      </c>
      <c r="C8" s="143" t="s">
        <v>1077</v>
      </c>
      <c r="D8" s="143" t="s">
        <v>1060</v>
      </c>
      <c r="E8" s="143" t="s">
        <v>1061</v>
      </c>
      <c r="F8" s="143">
        <v>0</v>
      </c>
      <c r="G8" t="str">
        <f>Table_1[[#This Row],[seller-sku]]</f>
        <v>BG-0ONW-HCPH</v>
      </c>
    </row>
    <row r="9" spans="1:7" ht="12.75" customHeight="1">
      <c r="A9" s="143" t="s">
        <v>1078</v>
      </c>
      <c r="B9" s="143" t="s">
        <v>1079</v>
      </c>
      <c r="C9" s="143" t="s">
        <v>311</v>
      </c>
      <c r="D9" s="143" t="s">
        <v>1060</v>
      </c>
      <c r="E9" s="143" t="s">
        <v>1061</v>
      </c>
      <c r="F9" s="143">
        <v>50</v>
      </c>
      <c r="G9" t="str">
        <f>Table_1[[#This Row],[seller-sku]]</f>
        <v>CPS-XLRFTRS-1BK</v>
      </c>
    </row>
    <row r="10" spans="1:7" ht="12.75" customHeight="1">
      <c r="A10" s="143" t="s">
        <v>1080</v>
      </c>
      <c r="B10" s="143" t="s">
        <v>1081</v>
      </c>
      <c r="C10" s="143" t="s">
        <v>332</v>
      </c>
      <c r="D10" s="143" t="s">
        <v>1060</v>
      </c>
      <c r="E10" s="143" t="s">
        <v>1061</v>
      </c>
      <c r="F10" s="143">
        <v>20</v>
      </c>
      <c r="G10" t="str">
        <f>Table_1[[#This Row],[seller-sku]]</f>
        <v>CPS-XLRFTRS-2UN-3BK</v>
      </c>
    </row>
    <row r="11" spans="1:7" ht="12.75" customHeight="1">
      <c r="A11" s="143" t="s">
        <v>1082</v>
      </c>
      <c r="B11" s="143" t="s">
        <v>1083</v>
      </c>
      <c r="C11" s="143" t="s">
        <v>279</v>
      </c>
      <c r="D11" s="143" t="s">
        <v>1060</v>
      </c>
      <c r="E11" s="143" t="s">
        <v>1061</v>
      </c>
      <c r="F11" s="143">
        <v>0</v>
      </c>
      <c r="G11" t="str">
        <f>Table_1[[#This Row],[seller-sku]]</f>
        <v>CPS-XLRFTRS-1WH</v>
      </c>
    </row>
    <row r="12" spans="1:7" ht="12.75" customHeight="1">
      <c r="A12" s="143" t="s">
        <v>1086</v>
      </c>
      <c r="B12" s="143" t="s">
        <v>1087</v>
      </c>
      <c r="C12" s="143" t="s">
        <v>1088</v>
      </c>
      <c r="D12" s="143" t="s">
        <v>1060</v>
      </c>
      <c r="E12" s="143" t="s">
        <v>1061</v>
      </c>
      <c r="F12" s="143">
        <v>0</v>
      </c>
      <c r="G12" t="str">
        <f>Table_1[[#This Row],[seller-sku]]</f>
        <v>6X-OMYS-EUH3</v>
      </c>
    </row>
    <row r="13" spans="1:7" ht="12.75" customHeight="1">
      <c r="A13" s="143" t="s">
        <v>1089</v>
      </c>
      <c r="B13" s="143" t="s">
        <v>1090</v>
      </c>
      <c r="C13" s="143" t="s">
        <v>1091</v>
      </c>
      <c r="D13" s="143" t="s">
        <v>1060</v>
      </c>
      <c r="E13" s="143" t="s">
        <v>1061</v>
      </c>
      <c r="F13" s="143">
        <v>0</v>
      </c>
      <c r="G13" t="str">
        <f>Table_1[[#This Row],[seller-sku]]</f>
        <v>CB-CP-XLRWH-ED-150CM</v>
      </c>
    </row>
    <row r="14" spans="1:7" ht="12.75" customHeight="1">
      <c r="A14" s="143" t="s">
        <v>1092</v>
      </c>
      <c r="B14" s="143" t="s">
        <v>1093</v>
      </c>
      <c r="C14" s="143" t="s">
        <v>297</v>
      </c>
      <c r="D14" s="143" t="s">
        <v>1060</v>
      </c>
      <c r="E14" s="143" t="s">
        <v>1061</v>
      </c>
      <c r="F14" s="143">
        <v>0</v>
      </c>
      <c r="G14" t="str">
        <f>Table_1[[#This Row],[seller-sku]]</f>
        <v>CPS-XLRFTRS-2UN-3WH</v>
      </c>
    </row>
    <row r="15" spans="1:7" ht="12.75" customHeight="1">
      <c r="A15" s="143" t="s">
        <v>1094</v>
      </c>
      <c r="B15" s="143" t="s">
        <v>1095</v>
      </c>
      <c r="C15" s="143" t="s">
        <v>1096</v>
      </c>
      <c r="D15" s="143" t="s">
        <v>1060</v>
      </c>
      <c r="E15" s="143" t="s">
        <v>1061</v>
      </c>
      <c r="F15" s="143">
        <v>0</v>
      </c>
      <c r="G15" t="str">
        <f>Table_1[[#This Row],[seller-sku]]</f>
        <v>87-AFVA-QYSW</v>
      </c>
    </row>
    <row r="16" spans="1:7" ht="12.75" customHeight="1">
      <c r="A16" s="143" t="s">
        <v>1097</v>
      </c>
      <c r="B16" s="143" t="s">
        <v>1098</v>
      </c>
      <c r="C16" s="143" t="s">
        <v>1099</v>
      </c>
      <c r="D16" s="143" t="s">
        <v>1060</v>
      </c>
      <c r="E16" s="143" t="s">
        <v>1061</v>
      </c>
      <c r="F16" s="143">
        <v>0</v>
      </c>
      <c r="G16" t="str">
        <f>Table_1[[#This Row],[seller-sku]]</f>
        <v>2W-Y5VB-G367</v>
      </c>
    </row>
    <row r="17" spans="1:7" ht="12.75" customHeight="1">
      <c r="A17" s="143" t="s">
        <v>1100</v>
      </c>
      <c r="B17" s="143" t="s">
        <v>1101</v>
      </c>
      <c r="C17" s="143" t="s">
        <v>760</v>
      </c>
      <c r="D17" s="143" t="s">
        <v>1060</v>
      </c>
      <c r="E17" s="143" t="s">
        <v>1061</v>
      </c>
      <c r="F17" s="143">
        <v>44</v>
      </c>
      <c r="G17" t="str">
        <f>Table_1[[#This Row],[seller-sku]]</f>
        <v>73-QF2A-DOIL</v>
      </c>
    </row>
    <row r="18" spans="1:7" ht="12.75" customHeight="1">
      <c r="A18" s="143" t="s">
        <v>1102</v>
      </c>
      <c r="B18" s="143" t="s">
        <v>1103</v>
      </c>
      <c r="C18" s="143" t="s">
        <v>1104</v>
      </c>
      <c r="D18" s="143" t="s">
        <v>1060</v>
      </c>
      <c r="E18" s="143" t="s">
        <v>1061</v>
      </c>
      <c r="F18" s="143">
        <v>0</v>
      </c>
      <c r="G18" t="str">
        <f>Table_1[[#This Row],[seller-sku]]</f>
        <v>09-GVA0-365V</v>
      </c>
    </row>
    <row r="19" spans="1:7" ht="12.75" customHeight="1">
      <c r="A19" s="143" t="s">
        <v>1105</v>
      </c>
      <c r="B19" s="143" t="s">
        <v>1106</v>
      </c>
      <c r="C19" s="143" t="s">
        <v>1107</v>
      </c>
      <c r="D19" s="143" t="s">
        <v>1060</v>
      </c>
      <c r="E19" s="143" t="s">
        <v>1061</v>
      </c>
      <c r="F19" s="143">
        <v>0</v>
      </c>
      <c r="G19" t="str">
        <f>Table_1[[#This Row],[seller-sku]]</f>
        <v>4P-REH9-ZKKR</v>
      </c>
    </row>
    <row r="20" spans="1:7" ht="12.75" customHeight="1">
      <c r="A20" s="143" t="s">
        <v>1108</v>
      </c>
      <c r="B20" s="143" t="s">
        <v>1109</v>
      </c>
      <c r="C20" s="143" t="s">
        <v>1110</v>
      </c>
      <c r="D20" s="143" t="s">
        <v>1060</v>
      </c>
      <c r="E20" s="143" t="s">
        <v>1061</v>
      </c>
      <c r="F20" s="143">
        <v>0</v>
      </c>
      <c r="G20" t="str">
        <f>Table_1[[#This Row],[seller-sku]]</f>
        <v>BB-8HMJ-FYZL</v>
      </c>
    </row>
    <row r="21" spans="1:7" ht="12.75" customHeight="1">
      <c r="A21" s="143" t="s">
        <v>1111</v>
      </c>
      <c r="B21" s="143" t="s">
        <v>1112</v>
      </c>
      <c r="C21" s="143" t="s">
        <v>720</v>
      </c>
      <c r="D21" s="143" t="s">
        <v>1060</v>
      </c>
      <c r="E21" s="143" t="s">
        <v>1061</v>
      </c>
      <c r="F21" s="143">
        <v>24</v>
      </c>
      <c r="G21" t="str">
        <f>Table_1[[#This Row],[seller-sku]]</f>
        <v>1N-AP0G-S18S</v>
      </c>
    </row>
    <row r="22" spans="1:7" ht="12.75" customHeight="1">
      <c r="A22" s="143" t="s">
        <v>1111</v>
      </c>
      <c r="B22" s="143" t="s">
        <v>1112</v>
      </c>
      <c r="C22" s="143" t="s">
        <v>720</v>
      </c>
      <c r="D22" s="143" t="s">
        <v>1060</v>
      </c>
      <c r="E22" s="143" t="s">
        <v>1167</v>
      </c>
      <c r="F22" s="143">
        <v>1</v>
      </c>
      <c r="G22" t="str">
        <f>Table_1[[#This Row],[seller-sku]]</f>
        <v>1N-AP0G-S18S</v>
      </c>
    </row>
    <row r="23" spans="1:7" ht="12.75" customHeight="1">
      <c r="A23" s="143" t="s">
        <v>1113</v>
      </c>
      <c r="B23" s="143" t="s">
        <v>1114</v>
      </c>
      <c r="C23" s="143" t="s">
        <v>227</v>
      </c>
      <c r="D23" s="143" t="s">
        <v>1060</v>
      </c>
      <c r="E23" s="143" t="s">
        <v>1061</v>
      </c>
      <c r="F23" s="143">
        <v>0</v>
      </c>
      <c r="G23" t="str">
        <f>Table_1[[#This Row],[seller-sku]]</f>
        <v>CPTRSXLRMWH5-1</v>
      </c>
    </row>
    <row r="24" spans="1:7" ht="12.75" customHeight="1">
      <c r="A24" s="143" t="s">
        <v>1115</v>
      </c>
      <c r="B24" s="143" t="s">
        <v>1116</v>
      </c>
      <c r="C24" s="143" t="s">
        <v>905</v>
      </c>
      <c r="D24" s="143" t="s">
        <v>1060</v>
      </c>
      <c r="E24" s="143" t="s">
        <v>1061</v>
      </c>
      <c r="F24" s="143">
        <v>0</v>
      </c>
      <c r="G24" t="str">
        <f>Table_1[[#This Row],[seller-sku]]</f>
        <v>4G-9TRG-DGI9-FBA</v>
      </c>
    </row>
    <row r="25" spans="1:7" ht="12.75" customHeight="1">
      <c r="A25" s="143" t="s">
        <v>1117</v>
      </c>
      <c r="B25" s="143" t="s">
        <v>1118</v>
      </c>
      <c r="C25" s="143" t="s">
        <v>409</v>
      </c>
      <c r="D25" s="143" t="s">
        <v>1060</v>
      </c>
      <c r="E25" s="143" t="s">
        <v>1061</v>
      </c>
      <c r="F25" s="143">
        <v>0</v>
      </c>
      <c r="G25" t="str">
        <f>Table_1[[#This Row],[seller-sku]]</f>
        <v>83-LO6F-8BG9</v>
      </c>
    </row>
    <row r="26" spans="1:7" ht="12.75" customHeight="1">
      <c r="A26" s="143" t="s">
        <v>1119</v>
      </c>
      <c r="B26" s="143" t="s">
        <v>1120</v>
      </c>
      <c r="C26" s="143" t="s">
        <v>1121</v>
      </c>
      <c r="D26" s="143" t="s">
        <v>1060</v>
      </c>
      <c r="E26" s="143" t="s">
        <v>1061</v>
      </c>
      <c r="F26" s="143">
        <v>0</v>
      </c>
      <c r="G26" t="str">
        <f>Table_1[[#This Row],[seller-sku]]</f>
        <v>CN-2DZL-OGE5</v>
      </c>
    </row>
    <row r="27" spans="1:7" ht="12.75" customHeight="1">
      <c r="A27" s="143" t="s">
        <v>1122</v>
      </c>
      <c r="B27" s="143" t="s">
        <v>1123</v>
      </c>
      <c r="C27" s="143" t="s">
        <v>453</v>
      </c>
      <c r="D27" s="143" t="s">
        <v>1060</v>
      </c>
      <c r="E27" s="143" t="s">
        <v>1061</v>
      </c>
      <c r="F27" s="143">
        <v>4</v>
      </c>
      <c r="G27" t="str">
        <f>Table_1[[#This Row],[seller-sku]]</f>
        <v>5G-6UKW-KWEB</v>
      </c>
    </row>
    <row r="28" spans="1:7" ht="12.75" customHeight="1">
      <c r="A28" s="143" t="s">
        <v>1124</v>
      </c>
      <c r="B28" s="143" t="s">
        <v>1125</v>
      </c>
      <c r="C28" s="143" t="s">
        <v>286</v>
      </c>
      <c r="D28" s="143" t="s">
        <v>1060</v>
      </c>
      <c r="E28" s="143" t="s">
        <v>1061</v>
      </c>
      <c r="F28" s="143">
        <v>0</v>
      </c>
      <c r="G28" t="str">
        <f>Table_1[[#This Row],[seller-sku]]</f>
        <v>CPS-XLRFTRS-15WH</v>
      </c>
    </row>
    <row r="29" spans="1:7" ht="12.75" customHeight="1">
      <c r="A29" s="143" t="s">
        <v>1126</v>
      </c>
      <c r="B29" s="143" t="s">
        <v>1127</v>
      </c>
      <c r="C29" s="143" t="s">
        <v>836</v>
      </c>
      <c r="D29" s="143" t="s">
        <v>1060</v>
      </c>
      <c r="E29" s="143" t="s">
        <v>1061</v>
      </c>
      <c r="F29" s="143">
        <v>8</v>
      </c>
      <c r="G29" t="str">
        <f>Table_1[[#This Row],[seller-sku]]</f>
        <v>1M-U0TL-I3CU</v>
      </c>
    </row>
    <row r="30" spans="1:7" ht="12.75" customHeight="1">
      <c r="A30" s="143" t="s">
        <v>1128</v>
      </c>
      <c r="B30" s="143" t="s">
        <v>1129</v>
      </c>
      <c r="C30" s="143" t="s">
        <v>669</v>
      </c>
      <c r="D30" s="143" t="s">
        <v>1060</v>
      </c>
      <c r="E30" s="143" t="s">
        <v>1061</v>
      </c>
      <c r="F30" s="143">
        <v>26</v>
      </c>
      <c r="G30" t="str">
        <f>Table_1[[#This Row],[seller-sku]]</f>
        <v>4L-ZZ9G-LRGX</v>
      </c>
    </row>
    <row r="31" spans="1:7" ht="12.75" customHeight="1">
      <c r="A31" s="143" t="s">
        <v>1130</v>
      </c>
      <c r="B31" s="143" t="s">
        <v>1131</v>
      </c>
      <c r="C31" s="143" t="s">
        <v>1132</v>
      </c>
      <c r="D31" s="143" t="s">
        <v>1060</v>
      </c>
      <c r="E31" s="143" t="s">
        <v>1061</v>
      </c>
      <c r="F31" s="143">
        <v>0</v>
      </c>
      <c r="G31" t="str">
        <f>Table_1[[#This Row],[seller-sku]]</f>
        <v>1Y-C13G-Q9KE</v>
      </c>
    </row>
    <row r="32" spans="1:7" ht="12.75" customHeight="1">
      <c r="A32" s="143" t="s">
        <v>1130</v>
      </c>
      <c r="B32" s="143" t="s">
        <v>1131</v>
      </c>
      <c r="C32" s="143" t="s">
        <v>1132</v>
      </c>
      <c r="D32" s="143" t="s">
        <v>1060</v>
      </c>
      <c r="E32" s="143" t="s">
        <v>1167</v>
      </c>
      <c r="F32" s="143">
        <v>1</v>
      </c>
      <c r="G32" t="str">
        <f>Table_1[[#This Row],[seller-sku]]</f>
        <v>1Y-C13G-Q9KE</v>
      </c>
    </row>
    <row r="33" spans="1:7" ht="12.75" customHeight="1">
      <c r="A33" s="143" t="s">
        <v>1133</v>
      </c>
      <c r="B33" s="143" t="s">
        <v>1134</v>
      </c>
      <c r="C33" s="143" t="s">
        <v>90</v>
      </c>
      <c r="D33" s="143" t="s">
        <v>1060</v>
      </c>
      <c r="E33" s="143" t="s">
        <v>1061</v>
      </c>
      <c r="F33" s="143">
        <v>0</v>
      </c>
      <c r="G33" t="str">
        <f>Table_1[[#This Row],[seller-sku]]</f>
        <v>22-9SHW-9WIZ</v>
      </c>
    </row>
    <row r="34" spans="1:7" ht="12.75" customHeight="1">
      <c r="A34" s="143" t="s">
        <v>1135</v>
      </c>
      <c r="B34" s="143" t="s">
        <v>1136</v>
      </c>
      <c r="C34" s="143" t="s">
        <v>241</v>
      </c>
      <c r="D34" s="143" t="s">
        <v>1060</v>
      </c>
      <c r="E34" s="143" t="s">
        <v>1061</v>
      </c>
      <c r="F34" s="143">
        <v>9</v>
      </c>
      <c r="G34" t="str">
        <f>Table_1[[#This Row],[seller-sku]]</f>
        <v>CPTRSXLRMWH50-2</v>
      </c>
    </row>
    <row r="35" spans="1:7" ht="12.75" customHeight="1">
      <c r="A35" s="143" t="s">
        <v>1137</v>
      </c>
      <c r="B35" s="143" t="s">
        <v>1138</v>
      </c>
      <c r="C35" s="143" t="s">
        <v>221</v>
      </c>
      <c r="D35" s="143" t="s">
        <v>1060</v>
      </c>
      <c r="E35" s="143" t="s">
        <v>1061</v>
      </c>
      <c r="F35" s="143">
        <v>0</v>
      </c>
      <c r="G35" t="str">
        <f>Table_1[[#This Row],[seller-sku]]</f>
        <v>CPTRSXLRMWH3-1</v>
      </c>
    </row>
    <row r="36" spans="1:7" ht="12.75" customHeight="1">
      <c r="A36" s="143" t="s">
        <v>1139</v>
      </c>
      <c r="B36" s="143" t="s">
        <v>1140</v>
      </c>
      <c r="C36" s="143" t="s">
        <v>1141</v>
      </c>
      <c r="D36" s="143" t="s">
        <v>1060</v>
      </c>
      <c r="E36" s="143" t="s">
        <v>1061</v>
      </c>
      <c r="F36" s="143">
        <v>48</v>
      </c>
      <c r="G36" t="str">
        <f>Table_1[[#This Row],[seller-sku]]</f>
        <v>8T-4ZYG-GA44</v>
      </c>
    </row>
    <row r="37" spans="1:7" ht="12.75" customHeight="1">
      <c r="A37" s="143" t="s">
        <v>1142</v>
      </c>
      <c r="B37" s="143" t="s">
        <v>1143</v>
      </c>
      <c r="C37" s="143" t="s">
        <v>1144</v>
      </c>
      <c r="D37" s="143" t="s">
        <v>1060</v>
      </c>
      <c r="E37" s="143" t="s">
        <v>1061</v>
      </c>
      <c r="F37" s="143">
        <v>20</v>
      </c>
      <c r="G37" t="str">
        <f>Table_1[[#This Row],[seller-sku]]</f>
        <v>4K-EH3P-8RJ8</v>
      </c>
    </row>
    <row r="38" spans="1:7" ht="12.75" customHeight="1">
      <c r="A38" s="143" t="s">
        <v>1145</v>
      </c>
      <c r="B38" s="143" t="s">
        <v>1146</v>
      </c>
      <c r="C38" s="143" t="s">
        <v>1147</v>
      </c>
      <c r="D38" s="143" t="s">
        <v>1060</v>
      </c>
      <c r="E38" s="143" t="s">
        <v>1061</v>
      </c>
      <c r="F38" s="143">
        <v>0</v>
      </c>
      <c r="G38" t="str">
        <f>Table_1[[#This Row],[seller-sku]]</f>
        <v>3N-HOTA-Y4BX-FBA</v>
      </c>
    </row>
    <row r="39" spans="1:7" ht="12.75" customHeight="1">
      <c r="A39" s="143" t="s">
        <v>1148</v>
      </c>
      <c r="B39" s="143" t="s">
        <v>1149</v>
      </c>
      <c r="C39" s="143" t="s">
        <v>208</v>
      </c>
      <c r="D39" s="143" t="s">
        <v>1060</v>
      </c>
      <c r="E39" s="143" t="s">
        <v>1061</v>
      </c>
      <c r="F39" s="143">
        <v>5</v>
      </c>
      <c r="G39" t="str">
        <f>Table_1[[#This Row],[seller-sku]]</f>
        <v>CPTRSXLRMWH1-2</v>
      </c>
    </row>
    <row r="40" spans="1:7" ht="12.75" customHeight="1">
      <c r="A40" s="143" t="s">
        <v>1150</v>
      </c>
      <c r="B40" s="143" t="s">
        <v>1151</v>
      </c>
      <c r="C40" s="143" t="s">
        <v>111</v>
      </c>
      <c r="D40" s="143" t="s">
        <v>1060</v>
      </c>
      <c r="E40" s="143" t="s">
        <v>1061</v>
      </c>
      <c r="F40" s="143">
        <v>0</v>
      </c>
      <c r="G40" t="str">
        <f>Table_1[[#This Row],[seller-sku]]</f>
        <v>0G-G9ZY-ROZN</v>
      </c>
    </row>
    <row r="41" spans="1:7" ht="12.75" customHeight="1">
      <c r="A41" s="143" t="s">
        <v>1152</v>
      </c>
      <c r="B41" s="143" t="s">
        <v>1153</v>
      </c>
      <c r="C41" s="143" t="s">
        <v>648</v>
      </c>
      <c r="D41" s="143" t="s">
        <v>1060</v>
      </c>
      <c r="E41" s="143" t="s">
        <v>1061</v>
      </c>
      <c r="F41" s="143">
        <v>160</v>
      </c>
      <c r="G41" t="str">
        <f>Table_1[[#This Row],[seller-sku]]</f>
        <v>7T-HYUY-P02S</v>
      </c>
    </row>
    <row r="42" spans="1:7" ht="12.75" customHeight="1">
      <c r="A42" s="143" t="s">
        <v>1154</v>
      </c>
      <c r="B42" s="143" t="s">
        <v>1155</v>
      </c>
      <c r="C42" s="143" t="s">
        <v>523</v>
      </c>
      <c r="D42" s="143" t="s">
        <v>1060</v>
      </c>
      <c r="E42" s="143" t="s">
        <v>1061</v>
      </c>
      <c r="F42" s="143">
        <v>0</v>
      </c>
      <c r="G42" t="str">
        <f>Table_1[[#This Row],[seller-sku]]</f>
        <v>03-9N8X-X6YC</v>
      </c>
    </row>
    <row r="43" spans="1:7" ht="12.75" customHeight="1">
      <c r="A43" s="143" t="s">
        <v>1156</v>
      </c>
      <c r="B43" s="143" t="s">
        <v>1157</v>
      </c>
      <c r="C43" s="143" t="s">
        <v>1158</v>
      </c>
      <c r="D43" s="143" t="s">
        <v>1060</v>
      </c>
      <c r="E43" s="143" t="s">
        <v>1061</v>
      </c>
      <c r="F43" s="143">
        <v>0</v>
      </c>
      <c r="G43" t="str">
        <f>Table_1[[#This Row],[seller-sku]]</f>
        <v>5T-PL41-XI7B</v>
      </c>
    </row>
    <row r="44" spans="1:7" ht="12.75" customHeight="1">
      <c r="A44" s="143" t="s">
        <v>1159</v>
      </c>
      <c r="B44" s="143" t="s">
        <v>1160</v>
      </c>
      <c r="C44" s="143" t="s">
        <v>1161</v>
      </c>
      <c r="D44" s="143" t="s">
        <v>1060</v>
      </c>
      <c r="E44" s="143" t="s">
        <v>1061</v>
      </c>
      <c r="F44" s="143">
        <v>4</v>
      </c>
      <c r="G44" t="str">
        <f>Table_1[[#This Row],[seller-sku]]</f>
        <v>3K-43BB-UL20</v>
      </c>
    </row>
    <row r="45" spans="1:7" ht="12.75" customHeight="1">
      <c r="A45" s="143" t="s">
        <v>1162</v>
      </c>
      <c r="B45" s="143" t="s">
        <v>1163</v>
      </c>
      <c r="C45" s="143" t="s">
        <v>1164</v>
      </c>
      <c r="D45" s="143" t="s">
        <v>1060</v>
      </c>
      <c r="E45" s="143" t="s">
        <v>1061</v>
      </c>
      <c r="F45" s="143">
        <v>0</v>
      </c>
      <c r="G45" t="str">
        <f>Table_1[[#This Row],[seller-sku]]</f>
        <v>4I-QMLO-ZY6I</v>
      </c>
    </row>
    <row r="46" spans="1:7" ht="12.75" customHeight="1">
      <c r="A46" s="143" t="s">
        <v>1165</v>
      </c>
      <c r="B46" s="143" t="s">
        <v>1166</v>
      </c>
      <c r="C46" s="143" t="s">
        <v>618</v>
      </c>
      <c r="D46" s="143" t="s">
        <v>1060</v>
      </c>
      <c r="E46" s="143" t="s">
        <v>1061</v>
      </c>
      <c r="F46" s="143">
        <v>6</v>
      </c>
      <c r="G46" t="str">
        <f>Table_1[[#This Row],[seller-sku]]</f>
        <v>43-2J9T-HV7U</v>
      </c>
    </row>
    <row r="47" spans="1:7" ht="12.75" customHeight="1">
      <c r="A47" s="143" t="s">
        <v>1168</v>
      </c>
      <c r="B47" s="143" t="s">
        <v>1169</v>
      </c>
      <c r="C47" s="143" t="s">
        <v>1170</v>
      </c>
      <c r="D47" s="143" t="s">
        <v>1060</v>
      </c>
      <c r="E47" s="143" t="s">
        <v>1061</v>
      </c>
      <c r="F47" s="143">
        <v>0</v>
      </c>
      <c r="G47" t="str">
        <f>Table_1[[#This Row],[seller-sku]]</f>
        <v>43-L85W-1N9F</v>
      </c>
    </row>
    <row r="48" spans="1:7" ht="12.75" customHeight="1">
      <c r="A48" s="143" t="s">
        <v>1171</v>
      </c>
      <c r="B48" s="143" t="s">
        <v>1172</v>
      </c>
      <c r="C48" s="143" t="s">
        <v>550</v>
      </c>
      <c r="D48" s="143" t="s">
        <v>1060</v>
      </c>
      <c r="E48" s="143" t="s">
        <v>1061</v>
      </c>
      <c r="F48" s="143">
        <v>10</v>
      </c>
      <c r="G48" t="str">
        <f>Table_1[[#This Row],[seller-sku]]</f>
        <v>CP-XLRWH-1-5M-2</v>
      </c>
    </row>
    <row r="49" spans="1:7" ht="12.75" customHeight="1">
      <c r="A49" s="143" t="s">
        <v>1173</v>
      </c>
      <c r="B49" s="143" t="s">
        <v>1174</v>
      </c>
      <c r="C49" s="143" t="s">
        <v>1175</v>
      </c>
      <c r="D49" s="143" t="s">
        <v>1060</v>
      </c>
      <c r="E49" s="143" t="s">
        <v>1061</v>
      </c>
      <c r="F49" s="143">
        <v>0</v>
      </c>
      <c r="G49" t="str">
        <f>Table_1[[#This Row],[seller-sku]]</f>
        <v>4A-O7K6-BMD8</v>
      </c>
    </row>
    <row r="50" spans="1:7" ht="12.75" customHeight="1">
      <c r="A50" s="143" t="s">
        <v>1176</v>
      </c>
      <c r="B50" s="143" t="s">
        <v>1177</v>
      </c>
      <c r="C50" s="143" t="s">
        <v>205</v>
      </c>
      <c r="D50" s="143" t="s">
        <v>1060</v>
      </c>
      <c r="E50" s="143" t="s">
        <v>1061</v>
      </c>
      <c r="F50" s="143">
        <v>2</v>
      </c>
      <c r="G50" t="str">
        <f>Table_1[[#This Row],[seller-sku]]</f>
        <v>CPTRSXLRMWH1-1</v>
      </c>
    </row>
    <row r="51" spans="1:7" ht="12.75" customHeight="1">
      <c r="A51" s="143" t="s">
        <v>1178</v>
      </c>
      <c r="B51" s="143" t="s">
        <v>1179</v>
      </c>
      <c r="C51" s="143" t="s">
        <v>211</v>
      </c>
      <c r="D51" s="143" t="s">
        <v>1060</v>
      </c>
      <c r="E51" s="143" t="s">
        <v>1061</v>
      </c>
      <c r="F51" s="143">
        <v>4</v>
      </c>
      <c r="G51" t="str">
        <f>Table_1[[#This Row],[seller-sku]]</f>
        <v>CPTRSXLRMWH150-1</v>
      </c>
    </row>
    <row r="52" spans="1:7" ht="12.75" customHeight="1">
      <c r="A52" s="143" t="s">
        <v>1180</v>
      </c>
      <c r="B52" s="143" t="s">
        <v>1181</v>
      </c>
      <c r="C52" s="143" t="s">
        <v>1182</v>
      </c>
      <c r="D52" s="143" t="s">
        <v>1060</v>
      </c>
      <c r="E52" s="143" t="s">
        <v>1061</v>
      </c>
      <c r="F52" s="143">
        <v>0</v>
      </c>
      <c r="G52" t="str">
        <f>Table_1[[#This Row],[seller-sku]]</f>
        <v>CH-T162-QPE6-FBA</v>
      </c>
    </row>
    <row r="53" spans="1:7" ht="12.75" customHeight="1">
      <c r="A53" s="143" t="s">
        <v>1183</v>
      </c>
      <c r="B53" s="143" t="s">
        <v>1184</v>
      </c>
      <c r="C53" s="143" t="s">
        <v>1185</v>
      </c>
      <c r="D53" s="143" t="s">
        <v>1060</v>
      </c>
      <c r="E53" s="143" t="s">
        <v>1061</v>
      </c>
      <c r="F53" s="143">
        <v>0</v>
      </c>
      <c r="G53" t="str">
        <f>Table_1[[#This Row],[seller-sku]]</f>
        <v>0F-VH27-JRTV</v>
      </c>
    </row>
    <row r="54" spans="1:7" ht="12.75" customHeight="1">
      <c r="A54" s="143" t="s">
        <v>1186</v>
      </c>
      <c r="B54" s="143" t="s">
        <v>1187</v>
      </c>
      <c r="C54" s="143" t="s">
        <v>406</v>
      </c>
      <c r="D54" s="143" t="s">
        <v>1060</v>
      </c>
      <c r="E54" s="143" t="s">
        <v>1061</v>
      </c>
      <c r="F54" s="143">
        <v>0</v>
      </c>
      <c r="G54" t="str">
        <f>Table_1[[#This Row],[seller-sku]]</f>
        <v>5F-AY1Y-M12B</v>
      </c>
    </row>
    <row r="55" spans="1:7" ht="12.75" customHeight="1">
      <c r="A55" s="143" t="s">
        <v>1188</v>
      </c>
      <c r="B55" s="143" t="s">
        <v>1189</v>
      </c>
      <c r="C55" s="143" t="s">
        <v>1190</v>
      </c>
      <c r="D55" s="143" t="s">
        <v>1060</v>
      </c>
      <c r="E55" s="143" t="s">
        <v>1061</v>
      </c>
      <c r="F55" s="143">
        <v>0</v>
      </c>
      <c r="G55" t="str">
        <f>Table_1[[#This Row],[seller-sku]]</f>
        <v>7X-XNZS-7G3W</v>
      </c>
    </row>
    <row r="56" spans="1:7" ht="12.75" customHeight="1">
      <c r="A56" s="143" t="s">
        <v>1191</v>
      </c>
      <c r="B56" s="143" t="s">
        <v>1192</v>
      </c>
      <c r="C56" s="143" t="s">
        <v>826</v>
      </c>
      <c r="D56" s="143" t="s">
        <v>1060</v>
      </c>
      <c r="E56" s="143" t="s">
        <v>1061</v>
      </c>
      <c r="F56" s="143">
        <v>0</v>
      </c>
      <c r="G56" t="str">
        <f>Table_1[[#This Row],[seller-sku]]</f>
        <v>B9-O6U0-19FH</v>
      </c>
    </row>
    <row r="57" spans="1:7" ht="12.75" customHeight="1">
      <c r="A57" s="143" t="s">
        <v>1193</v>
      </c>
      <c r="B57" s="143" t="s">
        <v>1194</v>
      </c>
      <c r="C57" s="143" t="s">
        <v>1195</v>
      </c>
      <c r="D57" s="143" t="s">
        <v>1060</v>
      </c>
      <c r="E57" s="143" t="s">
        <v>1061</v>
      </c>
      <c r="F57" s="143">
        <v>0</v>
      </c>
      <c r="G57" t="str">
        <f>Table_1[[#This Row],[seller-sku]]</f>
        <v>1U-YP00-NH8I</v>
      </c>
    </row>
    <row r="58" spans="1:7" ht="12.75" customHeight="1">
      <c r="A58" s="143" t="s">
        <v>1196</v>
      </c>
      <c r="B58" s="143" t="s">
        <v>1197</v>
      </c>
      <c r="C58" s="143" t="s">
        <v>896</v>
      </c>
      <c r="D58" s="143" t="s">
        <v>1060</v>
      </c>
      <c r="E58" s="143" t="s">
        <v>1061</v>
      </c>
      <c r="F58" s="143">
        <v>0</v>
      </c>
      <c r="G58" t="str">
        <f>Table_1[[#This Row],[seller-sku]]</f>
        <v>75-LP5S-9RU6</v>
      </c>
    </row>
    <row r="59" spans="1:7" ht="12.75" customHeight="1">
      <c r="A59" s="143" t="s">
        <v>1198</v>
      </c>
      <c r="B59" s="143" t="s">
        <v>1199</v>
      </c>
      <c r="C59" s="143" t="s">
        <v>276</v>
      </c>
      <c r="D59" s="143" t="s">
        <v>1060</v>
      </c>
      <c r="E59" s="143" t="s">
        <v>1061</v>
      </c>
      <c r="F59" s="143">
        <v>0</v>
      </c>
      <c r="G59" t="str">
        <f>Table_1[[#This Row],[seller-sku]]</f>
        <v>CPS-XLRFTRS-2UN-05WH</v>
      </c>
    </row>
    <row r="60" spans="1:7" ht="12.75" customHeight="1">
      <c r="A60" s="143" t="s">
        <v>1200</v>
      </c>
      <c r="B60" s="143" t="s">
        <v>1201</v>
      </c>
      <c r="C60" s="143" t="s">
        <v>294</v>
      </c>
      <c r="D60" s="143" t="s">
        <v>1060</v>
      </c>
      <c r="E60" s="143" t="s">
        <v>1061</v>
      </c>
      <c r="F60" s="143">
        <v>0</v>
      </c>
      <c r="G60" t="str">
        <f>Table_1[[#This Row],[seller-sku]]</f>
        <v>CPS-XLRFTRS-3WH</v>
      </c>
    </row>
    <row r="61" spans="1:7" ht="12.75" customHeight="1">
      <c r="A61" s="143" t="s">
        <v>1202</v>
      </c>
      <c r="B61" s="143" t="s">
        <v>1203</v>
      </c>
      <c r="C61" s="143" t="s">
        <v>72</v>
      </c>
      <c r="D61" s="143" t="s">
        <v>1060</v>
      </c>
      <c r="E61" s="143" t="s">
        <v>1061</v>
      </c>
      <c r="F61" s="143">
        <v>0</v>
      </c>
      <c r="G61" t="str">
        <f>Table_1[[#This Row],[seller-sku]]</f>
        <v>CB-CP-XLRWH-ED-5M</v>
      </c>
    </row>
    <row r="62" spans="1:7" ht="12.75" customHeight="1">
      <c r="A62" s="143" t="s">
        <v>1204</v>
      </c>
      <c r="B62" s="143" t="s">
        <v>1205</v>
      </c>
      <c r="C62" s="143" t="s">
        <v>746</v>
      </c>
      <c r="D62" s="143" t="s">
        <v>1060</v>
      </c>
      <c r="E62" s="143" t="s">
        <v>1061</v>
      </c>
      <c r="F62" s="143">
        <v>8</v>
      </c>
      <c r="G62" t="str">
        <f>Table_1[[#This Row],[seller-sku]]</f>
        <v>07-8TX6-MJA0</v>
      </c>
    </row>
    <row r="63" spans="1:7" ht="12.75" customHeight="1">
      <c r="A63" s="143" t="s">
        <v>1206</v>
      </c>
      <c r="B63" s="143" t="s">
        <v>1207</v>
      </c>
      <c r="C63" s="143" t="s">
        <v>1208</v>
      </c>
      <c r="D63" s="143" t="s">
        <v>1060</v>
      </c>
      <c r="E63" s="143" t="s">
        <v>1061</v>
      </c>
      <c r="F63" s="143">
        <v>0</v>
      </c>
      <c r="G63" t="str">
        <f>Table_1[[#This Row],[seller-sku]]</f>
        <v>64-9REQ-22W5</v>
      </c>
    </row>
    <row r="64" spans="1:7" ht="12.75" customHeight="1">
      <c r="A64" s="143" t="s">
        <v>1209</v>
      </c>
      <c r="B64" s="143" t="s">
        <v>1210</v>
      </c>
      <c r="C64" s="143" t="s">
        <v>1211</v>
      </c>
      <c r="D64" s="143" t="s">
        <v>1060</v>
      </c>
      <c r="E64" s="143" t="s">
        <v>1061</v>
      </c>
      <c r="F64" s="143">
        <v>0</v>
      </c>
      <c r="G64" t="str">
        <f>Table_1[[#This Row],[seller-sku]]</f>
        <v>CP-XLRWH-3M-2</v>
      </c>
    </row>
    <row r="65" spans="1:7" ht="12.75" customHeight="1">
      <c r="A65" s="143" t="s">
        <v>1212</v>
      </c>
      <c r="B65" s="143" t="s">
        <v>1213</v>
      </c>
      <c r="C65" s="143" t="s">
        <v>1214</v>
      </c>
      <c r="D65" s="143" t="s">
        <v>1060</v>
      </c>
      <c r="E65" s="143" t="s">
        <v>1061</v>
      </c>
      <c r="F65" s="143">
        <v>0</v>
      </c>
      <c r="G65" t="str">
        <f>Table_1[[#This Row],[seller-sku]]</f>
        <v>9R-ODPH-NB1M</v>
      </c>
    </row>
    <row r="66" spans="1:7" ht="12.75" customHeight="1">
      <c r="A66" s="143" t="s">
        <v>1215</v>
      </c>
      <c r="B66" s="143" t="s">
        <v>1216</v>
      </c>
      <c r="C66" s="143" t="s">
        <v>56</v>
      </c>
      <c r="D66" s="143" t="s">
        <v>1060</v>
      </c>
      <c r="E66" s="143" t="s">
        <v>1061</v>
      </c>
      <c r="F66" s="143">
        <v>0</v>
      </c>
      <c r="G66" t="str">
        <f>Table_1[[#This Row],[seller-sku]]</f>
        <v>CB-CP-XLRWH-ED-150CM2U</v>
      </c>
    </row>
    <row r="67" spans="1:7" ht="12.75" customHeight="1">
      <c r="A67" s="143" t="s">
        <v>1215</v>
      </c>
      <c r="B67" s="143" t="s">
        <v>1216</v>
      </c>
      <c r="C67" s="143" t="s">
        <v>56</v>
      </c>
      <c r="D67" s="143" t="s">
        <v>1060</v>
      </c>
      <c r="E67" s="143" t="s">
        <v>1167</v>
      </c>
      <c r="F67" s="143">
        <v>1</v>
      </c>
      <c r="G67" t="str">
        <f>Table_1[[#This Row],[seller-sku]]</f>
        <v>CB-CP-XLRWH-ED-150CM2U</v>
      </c>
    </row>
    <row r="68" spans="1:7" ht="12.75" customHeight="1">
      <c r="A68" s="143" t="s">
        <v>1217</v>
      </c>
      <c r="B68" s="143" t="s">
        <v>1218</v>
      </c>
      <c r="C68" s="143" t="s">
        <v>1219</v>
      </c>
      <c r="D68" s="143" t="s">
        <v>1060</v>
      </c>
      <c r="E68" s="143" t="s">
        <v>1061</v>
      </c>
      <c r="F68" s="143">
        <v>0</v>
      </c>
      <c r="G68" t="str">
        <f>Table_1[[#This Row],[seller-sku]]</f>
        <v>9O-95QE-NQ79</v>
      </c>
    </row>
    <row r="69" spans="1:7" ht="12.75" customHeight="1">
      <c r="A69" s="143" t="s">
        <v>1220</v>
      </c>
      <c r="B69" s="143" t="s">
        <v>1221</v>
      </c>
      <c r="C69" s="143" t="s">
        <v>1222</v>
      </c>
      <c r="D69" s="143" t="s">
        <v>1060</v>
      </c>
      <c r="E69" s="143" t="s">
        <v>1061</v>
      </c>
      <c r="F69" s="143">
        <v>0</v>
      </c>
      <c r="G69" t="str">
        <f>Table_1[[#This Row],[seller-sku]]</f>
        <v>CP-XLRWH-3M</v>
      </c>
    </row>
    <row r="70" spans="1:7" ht="12.75" customHeight="1">
      <c r="A70" s="143" t="s">
        <v>1223</v>
      </c>
      <c r="B70" s="143" t="s">
        <v>1224</v>
      </c>
      <c r="C70" s="143" t="s">
        <v>823</v>
      </c>
      <c r="D70" s="143" t="s">
        <v>1060</v>
      </c>
      <c r="E70" s="143" t="s">
        <v>1061</v>
      </c>
      <c r="F70" s="143">
        <v>8</v>
      </c>
      <c r="G70" t="str">
        <f>Table_1[[#This Row],[seller-sku]]</f>
        <v>CK-UBU1-8NKM</v>
      </c>
    </row>
    <row r="71" spans="1:7" ht="12.75" customHeight="1">
      <c r="A71" s="143" t="s">
        <v>1225</v>
      </c>
      <c r="B71" s="143" t="s">
        <v>1226</v>
      </c>
      <c r="C71" s="143" t="s">
        <v>49</v>
      </c>
      <c r="D71" s="143" t="s">
        <v>1060</v>
      </c>
      <c r="E71" s="143" t="s">
        <v>1061</v>
      </c>
      <c r="F71" s="143">
        <v>11</v>
      </c>
      <c r="G71" t="str">
        <f>Table_1[[#This Row],[seller-sku]]</f>
        <v>CB-CP-XLRWH-ED-1M2U</v>
      </c>
    </row>
    <row r="72" spans="1:7" ht="12.75" customHeight="1">
      <c r="A72" s="143" t="s">
        <v>1227</v>
      </c>
      <c r="B72" s="143" t="s">
        <v>1228</v>
      </c>
      <c r="C72" s="143" t="s">
        <v>526</v>
      </c>
      <c r="D72" s="143" t="s">
        <v>1060</v>
      </c>
      <c r="E72" s="143" t="s">
        <v>1061</v>
      </c>
      <c r="F72" s="143">
        <v>0</v>
      </c>
      <c r="G72" t="str">
        <f>Table_1[[#This Row],[seller-sku]]</f>
        <v>AH-L2CD-ZMK7</v>
      </c>
    </row>
    <row r="73" spans="1:7" ht="12.75" customHeight="1">
      <c r="A73" s="143" t="s">
        <v>1229</v>
      </c>
      <c r="B73" s="143" t="s">
        <v>1230</v>
      </c>
      <c r="C73" s="143" t="s">
        <v>192</v>
      </c>
      <c r="D73" s="143" t="s">
        <v>1060</v>
      </c>
      <c r="E73" s="143" t="s">
        <v>1061</v>
      </c>
      <c r="F73" s="143">
        <v>21</v>
      </c>
      <c r="G73" t="str">
        <f>Table_1[[#This Row],[seller-sku]]</f>
        <v>CP-P10STTRS-2U-5M</v>
      </c>
    </row>
    <row r="74" spans="1:7" ht="12.75" customHeight="1">
      <c r="A74" s="143" t="s">
        <v>1231</v>
      </c>
      <c r="B74" s="143" t="s">
        <v>1232</v>
      </c>
      <c r="C74" s="143" t="s">
        <v>1233</v>
      </c>
      <c r="D74" s="143" t="s">
        <v>1060</v>
      </c>
      <c r="E74" s="143" t="s">
        <v>1061</v>
      </c>
      <c r="F74" s="143">
        <v>0</v>
      </c>
      <c r="G74" t="str">
        <f>Table_1[[#This Row],[seller-sku]]</f>
        <v>5F-MKP3-F071</v>
      </c>
    </row>
    <row r="75" spans="1:7" ht="12.75" customHeight="1">
      <c r="A75" s="143" t="s">
        <v>1234</v>
      </c>
      <c r="B75" s="143" t="s">
        <v>1235</v>
      </c>
      <c r="C75" s="143" t="s">
        <v>1236</v>
      </c>
      <c r="D75" s="143" t="s">
        <v>1060</v>
      </c>
      <c r="E75" s="143" t="s">
        <v>1061</v>
      </c>
      <c r="F75" s="143">
        <v>0</v>
      </c>
      <c r="G75" t="str">
        <f>Table_1[[#This Row],[seller-sku]]</f>
        <v>CG-AUB4-QCCT</v>
      </c>
    </row>
    <row r="76" spans="1:7" ht="12.75" customHeight="1">
      <c r="A76" s="143" t="s">
        <v>1237</v>
      </c>
      <c r="B76" s="143" t="s">
        <v>1238</v>
      </c>
      <c r="C76" s="143" t="s">
        <v>1239</v>
      </c>
      <c r="D76" s="143" t="s">
        <v>1060</v>
      </c>
      <c r="E76" s="143" t="s">
        <v>1061</v>
      </c>
      <c r="F76" s="143">
        <v>0</v>
      </c>
      <c r="G76" t="str">
        <f>Table_1[[#This Row],[seller-sku]]</f>
        <v>8J-WFNV-A6AZ</v>
      </c>
    </row>
    <row r="77" spans="1:7" ht="12.75" customHeight="1">
      <c r="A77" s="143" t="s">
        <v>1240</v>
      </c>
      <c r="B77" s="143" t="s">
        <v>1241</v>
      </c>
      <c r="C77" s="143" t="s">
        <v>595</v>
      </c>
      <c r="D77" s="143" t="s">
        <v>1060</v>
      </c>
      <c r="E77" s="143" t="s">
        <v>1061</v>
      </c>
      <c r="F77" s="143">
        <v>0</v>
      </c>
      <c r="G77" t="str">
        <f>Table_1[[#This Row],[seller-sku]]</f>
        <v>41-0ZB1-ECAK-FBA</v>
      </c>
    </row>
    <row r="78" spans="1:7" ht="12.75" customHeight="1">
      <c r="A78" s="143" t="s">
        <v>1242</v>
      </c>
      <c r="B78" s="143" t="s">
        <v>1243</v>
      </c>
      <c r="C78" s="143" t="s">
        <v>1244</v>
      </c>
      <c r="D78" s="143" t="s">
        <v>1060</v>
      </c>
      <c r="E78" s="143" t="s">
        <v>1061</v>
      </c>
      <c r="F78" s="143">
        <v>0</v>
      </c>
      <c r="G78" t="str">
        <f>Table_1[[#This Row],[seller-sku]]</f>
        <v>04-MLUP-2O4E</v>
      </c>
    </row>
    <row r="79" spans="1:7" ht="12.75" customHeight="1">
      <c r="A79" s="143" t="s">
        <v>1245</v>
      </c>
      <c r="B79" s="143" t="s">
        <v>1246</v>
      </c>
      <c r="C79" s="143" t="s">
        <v>595</v>
      </c>
      <c r="D79" s="143" t="s">
        <v>1060</v>
      </c>
      <c r="E79" s="143" t="s">
        <v>1061</v>
      </c>
      <c r="F79" s="143">
        <v>8</v>
      </c>
      <c r="G79" t="str">
        <f>Table_1[[#This Row],[seller-sku]]</f>
        <v>41-0ZB1-ECAK</v>
      </c>
    </row>
    <row r="80" spans="1:7" ht="12.75" customHeight="1">
      <c r="A80" s="143" t="s">
        <v>1247</v>
      </c>
      <c r="B80" s="143" t="s">
        <v>1248</v>
      </c>
      <c r="C80" s="143" t="s">
        <v>1249</v>
      </c>
      <c r="D80" s="143" t="s">
        <v>1060</v>
      </c>
      <c r="E80" s="143" t="s">
        <v>1061</v>
      </c>
      <c r="F80" s="143">
        <v>7</v>
      </c>
      <c r="G80" t="str">
        <f>Table_1[[#This Row],[seller-sku]]</f>
        <v>BF-VIWW-J4J5</v>
      </c>
    </row>
    <row r="81" spans="1:7" ht="12.75" customHeight="1">
      <c r="A81" s="143" t="s">
        <v>1250</v>
      </c>
      <c r="B81" s="143" t="s">
        <v>1251</v>
      </c>
      <c r="C81" s="143" t="s">
        <v>971</v>
      </c>
      <c r="D81" s="143" t="s">
        <v>1060</v>
      </c>
      <c r="E81" s="143" t="s">
        <v>1061</v>
      </c>
      <c r="F81" s="143">
        <v>0</v>
      </c>
      <c r="G81" t="str">
        <f>Table_1[[#This Row],[seller-sku]]</f>
        <v>2Z-EHJ2-ZRRN</v>
      </c>
    </row>
    <row r="82" spans="1:7" ht="12.75" customHeight="1">
      <c r="A82" s="143" t="s">
        <v>1252</v>
      </c>
      <c r="B82" s="143" t="s">
        <v>1253</v>
      </c>
      <c r="C82" s="143" t="s">
        <v>1254</v>
      </c>
      <c r="D82" s="143" t="s">
        <v>1060</v>
      </c>
      <c r="E82" s="143" t="s">
        <v>1061</v>
      </c>
      <c r="F82" s="143">
        <v>0</v>
      </c>
      <c r="G82" t="str">
        <f>Table_1[[#This Row],[seller-sku]]</f>
        <v>CB-CP-XLRWH-ED-2M2U</v>
      </c>
    </row>
    <row r="83" spans="1:7" ht="12.75" customHeight="1">
      <c r="A83" s="143" t="s">
        <v>1255</v>
      </c>
      <c r="B83" s="143" t="s">
        <v>1256</v>
      </c>
      <c r="C83" s="143" t="s">
        <v>980</v>
      </c>
      <c r="D83" s="143" t="s">
        <v>1060</v>
      </c>
      <c r="E83" s="143" t="s">
        <v>1061</v>
      </c>
      <c r="F83" s="143">
        <v>0</v>
      </c>
      <c r="G83" t="str">
        <f>Table_1[[#This Row],[seller-sku]]</f>
        <v>5M-H19Y-B5BF</v>
      </c>
    </row>
    <row r="84" spans="1:7" ht="12.75" customHeight="1">
      <c r="A84" s="143" t="s">
        <v>1257</v>
      </c>
      <c r="B84" s="143" t="s">
        <v>1258</v>
      </c>
      <c r="C84" s="143" t="s">
        <v>233</v>
      </c>
      <c r="D84" s="143" t="s">
        <v>1060</v>
      </c>
      <c r="E84" s="143" t="s">
        <v>1061</v>
      </c>
      <c r="F84" s="143">
        <v>0</v>
      </c>
      <c r="G84" t="str">
        <f>Table_1[[#This Row],[seller-sku]]</f>
        <v>CPTRSXLRMWH7-5M</v>
      </c>
    </row>
    <row r="85" spans="1:7" ht="12.75" customHeight="1">
      <c r="A85" s="143" t="s">
        <v>1259</v>
      </c>
      <c r="B85" s="143" t="s">
        <v>1260</v>
      </c>
      <c r="C85" s="143" t="s">
        <v>1261</v>
      </c>
      <c r="D85" s="143" t="s">
        <v>1060</v>
      </c>
      <c r="E85" s="143" t="s">
        <v>1061</v>
      </c>
      <c r="F85" s="143">
        <v>0</v>
      </c>
      <c r="G85" t="str">
        <f>Table_1[[#This Row],[seller-sku]]</f>
        <v>7E-UK7M-4R6J</v>
      </c>
    </row>
    <row r="86" spans="1:7" ht="12.75" customHeight="1">
      <c r="A86" s="143" t="s">
        <v>1262</v>
      </c>
      <c r="B86" s="143" t="s">
        <v>1263</v>
      </c>
      <c r="C86" s="143" t="s">
        <v>1264</v>
      </c>
      <c r="D86" s="143" t="s">
        <v>1060</v>
      </c>
      <c r="E86" s="143" t="s">
        <v>1061</v>
      </c>
      <c r="F86" s="143">
        <v>0</v>
      </c>
      <c r="G86" t="str">
        <f>Table_1[[#This Row],[seller-sku]]</f>
        <v>8H-85H5-NIY6</v>
      </c>
    </row>
    <row r="87" spans="1:7" ht="12.75" customHeight="1">
      <c r="A87" s="143" t="s">
        <v>1265</v>
      </c>
      <c r="B87" s="143" t="s">
        <v>1266</v>
      </c>
      <c r="C87" s="143" t="s">
        <v>152</v>
      </c>
      <c r="D87" s="143" t="s">
        <v>1060</v>
      </c>
      <c r="E87" s="143" t="s">
        <v>1061</v>
      </c>
      <c r="F87" s="143">
        <v>1</v>
      </c>
      <c r="G87" t="str">
        <f>Table_1[[#This Row],[seller-sku]]</f>
        <v>8U-GIVX-102A</v>
      </c>
    </row>
    <row r="88" spans="1:7" ht="12.75" customHeight="1">
      <c r="A88" s="143" t="s">
        <v>1267</v>
      </c>
      <c r="B88" s="143" t="s">
        <v>1268</v>
      </c>
      <c r="C88" s="143" t="s">
        <v>582</v>
      </c>
      <c r="D88" s="143" t="s">
        <v>1060</v>
      </c>
      <c r="E88" s="143" t="s">
        <v>1061</v>
      </c>
      <c r="F88" s="143">
        <v>41</v>
      </c>
      <c r="G88" t="str">
        <f>Table_1[[#This Row],[seller-sku]]</f>
        <v>9Q-08I7-I37G</v>
      </c>
    </row>
    <row r="89" spans="1:7" ht="12.75" customHeight="1">
      <c r="A89" s="143" t="s">
        <v>1267</v>
      </c>
      <c r="B89" s="143" t="s">
        <v>1268</v>
      </c>
      <c r="C89" s="143" t="s">
        <v>582</v>
      </c>
      <c r="D89" s="143" t="s">
        <v>1060</v>
      </c>
      <c r="E89" s="143" t="s">
        <v>1167</v>
      </c>
      <c r="F89" s="143">
        <v>1</v>
      </c>
      <c r="G89" t="str">
        <f>Table_1[[#This Row],[seller-sku]]</f>
        <v>9Q-08I7-I37G</v>
      </c>
    </row>
    <row r="90" spans="1:7" ht="12.75" customHeight="1">
      <c r="A90" s="143" t="s">
        <v>1269</v>
      </c>
      <c r="B90" s="143" t="s">
        <v>1270</v>
      </c>
      <c r="C90" s="143" t="s">
        <v>302</v>
      </c>
      <c r="D90" s="143" t="s">
        <v>1060</v>
      </c>
      <c r="E90" s="143" t="s">
        <v>1061</v>
      </c>
      <c r="F90" s="143">
        <v>0</v>
      </c>
      <c r="G90" t="str">
        <f>Table_1[[#This Row],[seller-sku]]</f>
        <v>CPS-XLRFTRS-2UN-5MWH</v>
      </c>
    </row>
    <row r="91" spans="1:7" ht="12.75" customHeight="1">
      <c r="A91" s="143" t="s">
        <v>1271</v>
      </c>
      <c r="B91" s="143" t="s">
        <v>1272</v>
      </c>
      <c r="C91" s="143" t="s">
        <v>66</v>
      </c>
      <c r="D91" s="143" t="s">
        <v>1060</v>
      </c>
      <c r="E91" s="143" t="s">
        <v>1061</v>
      </c>
      <c r="F91" s="143">
        <v>0</v>
      </c>
      <c r="G91" t="str">
        <f>Table_1[[#This Row],[seller-sku]]</f>
        <v>CB-CP-XLRWH-ED-3M</v>
      </c>
    </row>
    <row r="92" spans="1:7" ht="12.75" customHeight="1">
      <c r="A92" s="143" t="s">
        <v>1273</v>
      </c>
      <c r="B92" s="143" t="s">
        <v>1274</v>
      </c>
      <c r="C92" s="143" t="s">
        <v>1275</v>
      </c>
      <c r="D92" s="143" t="s">
        <v>1060</v>
      </c>
      <c r="E92" s="143" t="s">
        <v>1061</v>
      </c>
      <c r="F92" s="143">
        <v>11</v>
      </c>
      <c r="G92" t="str">
        <f>Table_1[[#This Row],[seller-sku]]</f>
        <v>48-H7KP-UNMX</v>
      </c>
    </row>
    <row r="93" spans="1:7" ht="12.75" customHeight="1">
      <c r="A93" s="143" t="s">
        <v>1276</v>
      </c>
      <c r="B93" s="143" t="s">
        <v>1277</v>
      </c>
      <c r="C93" s="143" t="s">
        <v>1278</v>
      </c>
      <c r="D93" s="143" t="s">
        <v>1060</v>
      </c>
      <c r="E93" s="143" t="s">
        <v>1061</v>
      </c>
      <c r="F93" s="143">
        <v>0</v>
      </c>
      <c r="G93" t="str">
        <f>Table_1[[#This Row],[seller-sku]]</f>
        <v>CD-X7EO-EAHN</v>
      </c>
    </row>
    <row r="94" spans="1:7" ht="12.75" customHeight="1">
      <c r="A94" s="143" t="s">
        <v>1279</v>
      </c>
      <c r="B94" s="143" t="s">
        <v>1280</v>
      </c>
      <c r="C94" s="143" t="s">
        <v>309</v>
      </c>
      <c r="D94" s="143" t="s">
        <v>1060</v>
      </c>
      <c r="E94" s="143" t="s">
        <v>1061</v>
      </c>
      <c r="F94" s="143">
        <v>0</v>
      </c>
      <c r="G94" t="str">
        <f>Table_1[[#This Row],[seller-sku]]</f>
        <v>CPS-XLRFTRS-2UN-05BK</v>
      </c>
    </row>
    <row r="95" spans="1:7" ht="12.75" customHeight="1">
      <c r="A95" s="143" t="s">
        <v>1281</v>
      </c>
      <c r="B95" s="143" t="s">
        <v>1282</v>
      </c>
      <c r="C95" s="143" t="s">
        <v>1283</v>
      </c>
      <c r="D95" s="143" t="s">
        <v>1060</v>
      </c>
      <c r="E95" s="143" t="s">
        <v>1061</v>
      </c>
      <c r="F95" s="143">
        <v>0</v>
      </c>
      <c r="G95" t="str">
        <f>Table_1[[#This Row],[seller-sku]]</f>
        <v>0Q-VVIS-1V9K</v>
      </c>
    </row>
    <row r="96" spans="1:7" ht="12.75" customHeight="1">
      <c r="A96" s="143" t="s">
        <v>1284</v>
      </c>
      <c r="B96" s="143" t="s">
        <v>1285</v>
      </c>
      <c r="C96" s="143" t="s">
        <v>93</v>
      </c>
      <c r="D96" s="143" t="s">
        <v>1060</v>
      </c>
      <c r="E96" s="143" t="s">
        <v>1061</v>
      </c>
      <c r="F96" s="143">
        <v>21</v>
      </c>
      <c r="G96" t="str">
        <f>Table_1[[#This Row],[seller-sku]]</f>
        <v>0Z-F7ZG-QQ12</v>
      </c>
    </row>
    <row r="97" spans="1:7" ht="12.75" customHeight="1">
      <c r="A97" s="143" t="s">
        <v>3084</v>
      </c>
      <c r="B97" s="143" t="s">
        <v>3085</v>
      </c>
      <c r="C97" s="143" t="s">
        <v>3086</v>
      </c>
      <c r="D97" s="143" t="s">
        <v>1060</v>
      </c>
      <c r="E97" s="143" t="s">
        <v>1061</v>
      </c>
      <c r="F97" s="143">
        <v>0</v>
      </c>
      <c r="G97" t="str">
        <f>Table_1[[#This Row],[seller-sku]]</f>
        <v>1L-JEZ2-QBHN</v>
      </c>
    </row>
    <row r="98" spans="1:7" ht="12.75" customHeight="1">
      <c r="A98" s="143" t="s">
        <v>1286</v>
      </c>
      <c r="B98" s="143" t="s">
        <v>1287</v>
      </c>
      <c r="C98" s="143" t="s">
        <v>282</v>
      </c>
      <c r="D98" s="143" t="s">
        <v>1060</v>
      </c>
      <c r="E98" s="143" t="s">
        <v>1061</v>
      </c>
      <c r="F98" s="143">
        <v>0</v>
      </c>
      <c r="G98" t="str">
        <f>Table_1[[#This Row],[seller-sku]]</f>
        <v>CPS-XLRFTRS-2UN-1WH</v>
      </c>
    </row>
    <row r="99" spans="1:7" ht="12.75" customHeight="1">
      <c r="A99" s="143" t="s">
        <v>1288</v>
      </c>
      <c r="B99" s="143" t="s">
        <v>1289</v>
      </c>
      <c r="C99" s="143" t="s">
        <v>339</v>
      </c>
      <c r="D99" s="143" t="s">
        <v>1060</v>
      </c>
      <c r="E99" s="143" t="s">
        <v>1061</v>
      </c>
      <c r="F99" s="143">
        <v>20</v>
      </c>
      <c r="G99" t="str">
        <f>Table_1[[#This Row],[seller-sku]]</f>
        <v>CPS-XLRFTRS-2UN-5MBK</v>
      </c>
    </row>
    <row r="100" spans="1:7" ht="12.75" customHeight="1">
      <c r="A100" s="143" t="s">
        <v>1290</v>
      </c>
      <c r="B100" s="143" t="s">
        <v>1291</v>
      </c>
      <c r="C100" s="143" t="s">
        <v>1099</v>
      </c>
      <c r="D100" s="143" t="s">
        <v>1060</v>
      </c>
      <c r="E100" s="143" t="s">
        <v>1061</v>
      </c>
      <c r="F100" s="143">
        <v>0</v>
      </c>
      <c r="G100" t="str">
        <f>Table_1[[#This Row],[seller-sku]]</f>
        <v>3A-GWS1-PQ4C</v>
      </c>
    </row>
    <row r="101" spans="1:7" ht="12.75" customHeight="1">
      <c r="A101" s="143" t="s">
        <v>3087</v>
      </c>
      <c r="B101" s="143" t="s">
        <v>3088</v>
      </c>
      <c r="C101" s="143" t="s">
        <v>78</v>
      </c>
      <c r="D101" s="143" t="s">
        <v>1060</v>
      </c>
      <c r="E101" s="143" t="s">
        <v>1061</v>
      </c>
      <c r="F101" s="143">
        <v>0</v>
      </c>
      <c r="G101" t="str">
        <f>Table_1[[#This Row],[seller-sku]]</f>
        <v>8O-JOXQ-IPYK</v>
      </c>
    </row>
    <row r="102" spans="1:7" ht="12.75" customHeight="1">
      <c r="A102" s="143" t="s">
        <v>1292</v>
      </c>
      <c r="B102" s="143" t="s">
        <v>1293</v>
      </c>
      <c r="C102" s="143" t="s">
        <v>329</v>
      </c>
      <c r="D102" s="143" t="s">
        <v>1060</v>
      </c>
      <c r="E102" s="143" t="s">
        <v>1061</v>
      </c>
      <c r="F102" s="143">
        <v>50</v>
      </c>
      <c r="G102" t="str">
        <f>Table_1[[#This Row],[seller-sku]]</f>
        <v>CPS-XLRFTRS-3BK</v>
      </c>
    </row>
    <row r="103" spans="1:7" ht="12.75" customHeight="1">
      <c r="A103" s="143" t="s">
        <v>1294</v>
      </c>
      <c r="B103" s="143" t="s">
        <v>1295</v>
      </c>
      <c r="C103" s="143" t="s">
        <v>1296</v>
      </c>
      <c r="D103" s="143" t="s">
        <v>1060</v>
      </c>
      <c r="E103" s="143" t="s">
        <v>1061</v>
      </c>
      <c r="F103" s="143">
        <v>0</v>
      </c>
      <c r="G103" t="str">
        <f>Table_1[[#This Row],[seller-sku]]</f>
        <v>47-CLTE-6ZMV</v>
      </c>
    </row>
    <row r="104" spans="1:7" ht="12.75" customHeight="1">
      <c r="A104" s="143" t="s">
        <v>1297</v>
      </c>
      <c r="B104" s="143" t="s">
        <v>1298</v>
      </c>
      <c r="C104" s="143" t="s">
        <v>1299</v>
      </c>
      <c r="D104" s="143" t="s">
        <v>1060</v>
      </c>
      <c r="E104" s="143" t="s">
        <v>1061</v>
      </c>
      <c r="F104" s="143">
        <v>0</v>
      </c>
      <c r="G104" t="str">
        <f>Table_1[[#This Row],[seller-sku]]</f>
        <v>BF-JDLS-06YH</v>
      </c>
    </row>
    <row r="105" spans="1:7" ht="12.75" customHeight="1">
      <c r="A105" s="143" t="s">
        <v>1300</v>
      </c>
      <c r="B105" s="143" t="s">
        <v>1301</v>
      </c>
      <c r="C105" s="143" t="s">
        <v>299</v>
      </c>
      <c r="D105" s="143" t="s">
        <v>1060</v>
      </c>
      <c r="E105" s="143" t="s">
        <v>1061</v>
      </c>
      <c r="F105" s="143">
        <v>0</v>
      </c>
      <c r="G105" t="str">
        <f>Table_1[[#This Row],[seller-sku]]</f>
        <v>CPS-XLRFTRS-5WH</v>
      </c>
    </row>
    <row r="106" spans="1:7" ht="12.75" customHeight="1">
      <c r="A106" s="143" t="s">
        <v>1302</v>
      </c>
      <c r="B106" s="143" t="s">
        <v>1303</v>
      </c>
      <c r="C106" s="143" t="s">
        <v>481</v>
      </c>
      <c r="D106" s="143" t="s">
        <v>1060</v>
      </c>
      <c r="E106" s="143" t="s">
        <v>1061</v>
      </c>
      <c r="F106" s="143">
        <v>0</v>
      </c>
      <c r="G106" t="str">
        <f>Table_1[[#This Row],[seller-sku]]</f>
        <v>AI-L63T-HJXQ</v>
      </c>
    </row>
    <row r="107" spans="1:7" ht="12.75" customHeight="1">
      <c r="A107" s="143" t="s">
        <v>1304</v>
      </c>
      <c r="B107" s="143" t="s">
        <v>1305</v>
      </c>
      <c r="C107" s="143" t="s">
        <v>305</v>
      </c>
      <c r="D107" s="143" t="s">
        <v>1060</v>
      </c>
      <c r="E107" s="143" t="s">
        <v>1061</v>
      </c>
      <c r="F107" s="143">
        <v>0</v>
      </c>
      <c r="G107" t="str">
        <f>Table_1[[#This Row],[seller-sku]]</f>
        <v>CPS-XLRFTRS-05BK</v>
      </c>
    </row>
    <row r="108" spans="1:7" ht="12.75" customHeight="1">
      <c r="A108" s="143" t="s">
        <v>1306</v>
      </c>
      <c r="B108" s="143" t="s">
        <v>1307</v>
      </c>
      <c r="C108" s="143" t="s">
        <v>1308</v>
      </c>
      <c r="D108" s="143" t="s">
        <v>1060</v>
      </c>
      <c r="E108" s="143" t="s">
        <v>1061</v>
      </c>
      <c r="F108" s="143">
        <v>0</v>
      </c>
      <c r="G108" t="str">
        <f>Table_1[[#This Row],[seller-sku]]</f>
        <v>A3-CUVV-0SO6</v>
      </c>
    </row>
    <row r="109" spans="1:7" ht="12.75" customHeight="1">
      <c r="A109" s="143" t="s">
        <v>1309</v>
      </c>
      <c r="B109" s="143" t="s">
        <v>1310</v>
      </c>
      <c r="C109" s="143" t="s">
        <v>754</v>
      </c>
      <c r="D109" s="143" t="s">
        <v>1060</v>
      </c>
      <c r="E109" s="143" t="s">
        <v>1061</v>
      </c>
      <c r="F109" s="143">
        <v>0</v>
      </c>
      <c r="G109" t="str">
        <f>Table_1[[#This Row],[seller-sku]]</f>
        <v>9N-M5QW-ANOY</v>
      </c>
    </row>
    <row r="110" spans="1:7" ht="12.75" customHeight="1">
      <c r="A110" s="143" t="s">
        <v>1311</v>
      </c>
      <c r="B110" s="143" t="s">
        <v>1312</v>
      </c>
      <c r="C110" s="143" t="s">
        <v>1313</v>
      </c>
      <c r="D110" s="143" t="s">
        <v>1060</v>
      </c>
      <c r="E110" s="143" t="s">
        <v>1061</v>
      </c>
      <c r="F110" s="143">
        <v>0</v>
      </c>
      <c r="G110" t="str">
        <f>Table_1[[#This Row],[seller-sku]]</f>
        <v>59-IFC0-ZGI4</v>
      </c>
    </row>
    <row r="111" spans="1:7" ht="12.75" customHeight="1">
      <c r="A111" s="143" t="s">
        <v>1314</v>
      </c>
      <c r="B111" s="143" t="s">
        <v>1315</v>
      </c>
      <c r="C111" s="143" t="s">
        <v>315</v>
      </c>
      <c r="D111" s="143" t="s">
        <v>1060</v>
      </c>
      <c r="E111" s="143" t="s">
        <v>1061</v>
      </c>
      <c r="F111" s="143">
        <v>0</v>
      </c>
      <c r="G111" t="str">
        <f>Table_1[[#This Row],[seller-sku]]</f>
        <v>CPS-XLRFTRS-2UN-1BK</v>
      </c>
    </row>
    <row r="112" spans="1:7" ht="12.75" customHeight="1">
      <c r="A112" s="143" t="s">
        <v>1316</v>
      </c>
      <c r="B112" s="143" t="s">
        <v>1317</v>
      </c>
      <c r="C112" s="143" t="s">
        <v>166</v>
      </c>
      <c r="D112" s="143" t="s">
        <v>1060</v>
      </c>
      <c r="E112" s="143" t="s">
        <v>1061</v>
      </c>
      <c r="F112" s="143">
        <v>19</v>
      </c>
      <c r="G112" t="str">
        <f>Table_1[[#This Row],[seller-sku]]</f>
        <v>CP-P10STTRS-2U-1M</v>
      </c>
    </row>
    <row r="113" spans="1:7" ht="12.75" customHeight="1">
      <c r="A113" s="143" t="s">
        <v>1318</v>
      </c>
      <c r="B113" s="143" t="s">
        <v>1319</v>
      </c>
      <c r="C113" s="143" t="s">
        <v>1320</v>
      </c>
      <c r="D113" s="143" t="s">
        <v>1060</v>
      </c>
      <c r="E113" s="143" t="s">
        <v>1061</v>
      </c>
      <c r="F113" s="143">
        <v>3</v>
      </c>
      <c r="G113" t="str">
        <f>Table_1[[#This Row],[seller-sku]]</f>
        <v>B6-95P9-FQLJ</v>
      </c>
    </row>
    <row r="114" spans="1:7" ht="12.75" customHeight="1">
      <c r="A114" s="143" t="s">
        <v>1321</v>
      </c>
      <c r="B114" s="143" t="s">
        <v>1322</v>
      </c>
      <c r="C114" s="143" t="s">
        <v>557</v>
      </c>
      <c r="D114" s="143" t="s">
        <v>1060</v>
      </c>
      <c r="E114" s="143" t="s">
        <v>1061</v>
      </c>
      <c r="F114" s="143">
        <v>13</v>
      </c>
      <c r="G114" t="str">
        <f>Table_1[[#This Row],[seller-sku]]</f>
        <v>3U-HH10-4FPR</v>
      </c>
    </row>
    <row r="115" spans="1:7" ht="12.75" customHeight="1">
      <c r="A115" s="143" t="s">
        <v>1323</v>
      </c>
      <c r="B115" s="143" t="s">
        <v>1324</v>
      </c>
      <c r="C115" s="143" t="s">
        <v>1325</v>
      </c>
      <c r="D115" s="143" t="s">
        <v>1060</v>
      </c>
      <c r="E115" s="143" t="s">
        <v>1061</v>
      </c>
      <c r="F115" s="143">
        <v>0</v>
      </c>
      <c r="G115" t="str">
        <f>Table_1[[#This Row],[seller-sku]]</f>
        <v>CB-CP-XLRWH-ED-5M2U</v>
      </c>
    </row>
    <row r="116" spans="1:7" ht="12.75" customHeight="1">
      <c r="A116" s="143" t="s">
        <v>1326</v>
      </c>
      <c r="B116" s="143" t="s">
        <v>1327</v>
      </c>
      <c r="C116" s="143" t="s">
        <v>1328</v>
      </c>
      <c r="D116" s="143" t="s">
        <v>1060</v>
      </c>
      <c r="E116" s="143" t="s">
        <v>1061</v>
      </c>
      <c r="F116" s="143">
        <v>0</v>
      </c>
      <c r="G116" t="str">
        <f>Table_1[[#This Row],[seller-sku]]</f>
        <v>6T-68SP-02U5</v>
      </c>
    </row>
    <row r="117" spans="1:7" ht="12.75" customHeight="1">
      <c r="A117" s="143" t="s">
        <v>1329</v>
      </c>
      <c r="B117" s="143" t="s">
        <v>1330</v>
      </c>
      <c r="C117" s="143" t="s">
        <v>1331</v>
      </c>
      <c r="D117" s="143" t="s">
        <v>1060</v>
      </c>
      <c r="E117" s="143" t="s">
        <v>1061</v>
      </c>
      <c r="F117" s="143">
        <v>105</v>
      </c>
      <c r="G117" t="str">
        <f>Table_1[[#This Row],[seller-sku]]</f>
        <v>BJ-LNZP-O1LW</v>
      </c>
    </row>
    <row r="118" spans="1:7" ht="12.75" customHeight="1">
      <c r="A118" s="143" t="s">
        <v>1332</v>
      </c>
      <c r="B118" s="143" t="s">
        <v>1333</v>
      </c>
      <c r="C118" s="143" t="s">
        <v>1334</v>
      </c>
      <c r="D118" s="143" t="s">
        <v>1060</v>
      </c>
      <c r="E118" s="143" t="s">
        <v>1061</v>
      </c>
      <c r="F118" s="143">
        <v>0</v>
      </c>
      <c r="G118" t="str">
        <f>Table_1[[#This Row],[seller-sku]]</f>
        <v>1S-UGQW-SOEX</v>
      </c>
    </row>
    <row r="119" spans="1:7" ht="12.75" customHeight="1">
      <c r="A119" s="143" t="s">
        <v>1335</v>
      </c>
      <c r="B119" s="143" t="s">
        <v>1336</v>
      </c>
      <c r="C119" s="143" t="s">
        <v>324</v>
      </c>
      <c r="D119" s="143" t="s">
        <v>1060</v>
      </c>
      <c r="E119" s="143" t="s">
        <v>1061</v>
      </c>
      <c r="F119" s="143">
        <v>50</v>
      </c>
      <c r="G119" t="str">
        <f>Table_1[[#This Row],[seller-sku]]</f>
        <v>CPS-XLRFTRS-2BK</v>
      </c>
    </row>
    <row r="120" spans="1:7" ht="12.75" customHeight="1">
      <c r="A120" s="143" t="s">
        <v>1337</v>
      </c>
      <c r="B120" s="143" t="s">
        <v>1338</v>
      </c>
      <c r="C120" s="143" t="s">
        <v>46</v>
      </c>
      <c r="D120" s="143" t="s">
        <v>1060</v>
      </c>
      <c r="E120" s="143" t="s">
        <v>1061</v>
      </c>
      <c r="F120" s="143">
        <v>3</v>
      </c>
      <c r="G120" t="str">
        <f>Table_1[[#This Row],[seller-sku]]</f>
        <v>CB-CP-XLRWH-ED-1M</v>
      </c>
    </row>
    <row r="121" spans="1:7" ht="12.75" customHeight="1">
      <c r="A121" s="143" t="s">
        <v>1339</v>
      </c>
      <c r="B121" s="143" t="s">
        <v>1340</v>
      </c>
      <c r="C121" s="143" t="s">
        <v>1341</v>
      </c>
      <c r="D121" s="143" t="s">
        <v>1060</v>
      </c>
      <c r="E121" s="143" t="s">
        <v>1061</v>
      </c>
      <c r="F121" s="143">
        <v>0</v>
      </c>
      <c r="G121" t="str">
        <f>Table_1[[#This Row],[seller-sku]]</f>
        <v>69-ZQYZ-RZ95-30</v>
      </c>
    </row>
    <row r="122" spans="1:7" ht="12.75" customHeight="1">
      <c r="A122" s="143" t="s">
        <v>1342</v>
      </c>
      <c r="B122" s="143" t="s">
        <v>1343</v>
      </c>
      <c r="C122" s="143" t="s">
        <v>1344</v>
      </c>
      <c r="D122" s="143" t="s">
        <v>1060</v>
      </c>
      <c r="E122" s="143" t="s">
        <v>1061</v>
      </c>
      <c r="F122" s="143">
        <v>18</v>
      </c>
      <c r="G122" t="str">
        <f>Table_1[[#This Row],[seller-sku]]</f>
        <v>7H-KA3S-R7VD</v>
      </c>
    </row>
    <row r="123" spans="1:7" ht="12.75" customHeight="1">
      <c r="A123" s="143" t="s">
        <v>1342</v>
      </c>
      <c r="B123" s="143" t="s">
        <v>1343</v>
      </c>
      <c r="C123" s="143" t="s">
        <v>1344</v>
      </c>
      <c r="D123" s="143" t="s">
        <v>1060</v>
      </c>
      <c r="E123" s="143" t="s">
        <v>1167</v>
      </c>
      <c r="F123" s="143">
        <v>1</v>
      </c>
      <c r="G123" t="str">
        <f>Table_1[[#This Row],[seller-sku]]</f>
        <v>7H-KA3S-R7VD</v>
      </c>
    </row>
    <row r="124" spans="1:7" ht="12.75" customHeight="1">
      <c r="A124" s="143" t="s">
        <v>1345</v>
      </c>
      <c r="B124" s="143" t="s">
        <v>1346</v>
      </c>
      <c r="C124" s="143" t="s">
        <v>336</v>
      </c>
      <c r="D124" s="143" t="s">
        <v>1060</v>
      </c>
      <c r="E124" s="143" t="s">
        <v>1061</v>
      </c>
      <c r="F124" s="143">
        <v>50</v>
      </c>
      <c r="G124" t="str">
        <f>Table_1[[#This Row],[seller-sku]]</f>
        <v>CPS-XLRFTRS-5BK</v>
      </c>
    </row>
    <row r="125" spans="1:7" ht="12.75" customHeight="1">
      <c r="A125" s="143" t="s">
        <v>1347</v>
      </c>
      <c r="B125" s="143" t="s">
        <v>1348</v>
      </c>
      <c r="C125" s="143" t="s">
        <v>100</v>
      </c>
      <c r="D125" s="143" t="s">
        <v>1060</v>
      </c>
      <c r="E125" s="143" t="s">
        <v>1061</v>
      </c>
      <c r="F125" s="143">
        <v>23</v>
      </c>
      <c r="G125" t="str">
        <f>Table_1[[#This Row],[seller-sku]]</f>
        <v>1Z-US1S-4NR7</v>
      </c>
    </row>
    <row r="126" spans="1:7" ht="12.75" customHeight="1">
      <c r="A126" s="143" t="s">
        <v>1349</v>
      </c>
      <c r="B126" s="143" t="s">
        <v>1350</v>
      </c>
      <c r="C126" s="143" t="s">
        <v>290</v>
      </c>
      <c r="D126" s="143" t="s">
        <v>1060</v>
      </c>
      <c r="E126" s="143" t="s">
        <v>1061</v>
      </c>
      <c r="F126" s="143">
        <v>0</v>
      </c>
      <c r="G126" t="str">
        <f>Table_1[[#This Row],[seller-sku]]</f>
        <v>CPS-XLRFTRS-2WH</v>
      </c>
    </row>
    <row r="127" spans="1:7" ht="12.75" customHeight="1">
      <c r="A127" s="143" t="s">
        <v>1351</v>
      </c>
      <c r="B127" s="143" t="s">
        <v>1352</v>
      </c>
      <c r="C127" s="143" t="s">
        <v>875</v>
      </c>
      <c r="D127" s="143" t="s">
        <v>1060</v>
      </c>
      <c r="E127" s="143" t="s">
        <v>1061</v>
      </c>
      <c r="F127" s="143">
        <v>2</v>
      </c>
      <c r="G127" t="str">
        <f>Table_1[[#This Row],[seller-sku]]</f>
        <v>13-48LV-5TBS</v>
      </c>
    </row>
    <row r="128" spans="1:7" ht="12.75" customHeight="1">
      <c r="A128" s="143" t="s">
        <v>1353</v>
      </c>
      <c r="B128" s="143" t="s">
        <v>1354</v>
      </c>
      <c r="C128" s="143" t="s">
        <v>977</v>
      </c>
      <c r="D128" s="143" t="s">
        <v>1060</v>
      </c>
      <c r="E128" s="143" t="s">
        <v>1061</v>
      </c>
      <c r="F128" s="143">
        <v>0</v>
      </c>
      <c r="G128" t="str">
        <f>Table_1[[#This Row],[seller-sku]]</f>
        <v>9P-5HH5-0SJI</v>
      </c>
    </row>
    <row r="129" spans="1:7" ht="12.75" customHeight="1">
      <c r="A129" s="143" t="s">
        <v>1355</v>
      </c>
      <c r="B129" s="143" t="s">
        <v>1356</v>
      </c>
      <c r="C129" s="143" t="s">
        <v>230</v>
      </c>
      <c r="D129" s="143" t="s">
        <v>1060</v>
      </c>
      <c r="E129" s="143" t="s">
        <v>1061</v>
      </c>
      <c r="F129" s="143">
        <v>0</v>
      </c>
      <c r="G129" t="str">
        <f>Table_1[[#This Row],[seller-sku]]</f>
        <v>CPTRSXLRMWH5-2</v>
      </c>
    </row>
    <row r="130" spans="1:7" ht="12.75" customHeight="1">
      <c r="A130" s="143" t="s">
        <v>1357</v>
      </c>
      <c r="B130" s="143" t="s">
        <v>1358</v>
      </c>
      <c r="C130" s="143" t="s">
        <v>1359</v>
      </c>
      <c r="D130" s="143" t="s">
        <v>1060</v>
      </c>
      <c r="E130" s="143" t="s">
        <v>1061</v>
      </c>
      <c r="F130" s="143">
        <v>0</v>
      </c>
      <c r="G130" t="str">
        <f>Table_1[[#This Row],[seller-sku]]</f>
        <v>7J-CLST-M5Z7</v>
      </c>
    </row>
    <row r="131" spans="1:7" ht="12.75" customHeight="1">
      <c r="A131" s="143" t="s">
        <v>1360</v>
      </c>
      <c r="B131" s="143" t="s">
        <v>1361</v>
      </c>
      <c r="C131" s="143" t="s">
        <v>58</v>
      </c>
      <c r="D131" s="143" t="s">
        <v>1060</v>
      </c>
      <c r="E131" s="143" t="s">
        <v>1061</v>
      </c>
      <c r="F131" s="143">
        <v>0</v>
      </c>
      <c r="G131" t="str">
        <f>Table_1[[#This Row],[seller-sku]]</f>
        <v>CB-CP-XLRWH-ED-2M</v>
      </c>
    </row>
    <row r="132" spans="1:7" ht="12.75" customHeight="1">
      <c r="A132" s="143" t="s">
        <v>1362</v>
      </c>
      <c r="B132" s="143" t="s">
        <v>1363</v>
      </c>
      <c r="C132" s="143" t="s">
        <v>1364</v>
      </c>
      <c r="D132" s="143" t="s">
        <v>1060</v>
      </c>
      <c r="E132" s="143" t="s">
        <v>1061</v>
      </c>
      <c r="F132" s="143">
        <v>50</v>
      </c>
      <c r="G132" t="str">
        <f>Table_1[[#This Row],[seller-sku]]</f>
        <v>2W-G973-1XCV</v>
      </c>
    </row>
    <row r="133" spans="1:7" ht="12.75" customHeight="1">
      <c r="A133" s="143" t="s">
        <v>1365</v>
      </c>
      <c r="B133" s="143" t="s">
        <v>1366</v>
      </c>
      <c r="C133" s="143" t="s">
        <v>640</v>
      </c>
      <c r="D133" s="143" t="s">
        <v>1060</v>
      </c>
      <c r="E133" s="143" t="s">
        <v>1061</v>
      </c>
      <c r="F133" s="143">
        <v>35</v>
      </c>
      <c r="G133" t="str">
        <f>Table_1[[#This Row],[seller-sku]]</f>
        <v>66-HCJ8-JL4Z</v>
      </c>
    </row>
    <row r="134" spans="1:7" ht="12.75" customHeight="1">
      <c r="A134" s="143" t="s">
        <v>1365</v>
      </c>
      <c r="B134" s="143" t="s">
        <v>1366</v>
      </c>
      <c r="C134" s="143" t="s">
        <v>640</v>
      </c>
      <c r="D134" s="143" t="s">
        <v>1060</v>
      </c>
      <c r="E134" s="143" t="s">
        <v>1167</v>
      </c>
      <c r="F134" s="143">
        <v>2</v>
      </c>
      <c r="G134" t="str">
        <f>Table_1[[#This Row],[seller-sku]]</f>
        <v>66-HCJ8-JL4Z</v>
      </c>
    </row>
    <row r="135" spans="1:7" ht="12.75" customHeight="1">
      <c r="A135" s="143" t="s">
        <v>1367</v>
      </c>
      <c r="B135" s="143" t="s">
        <v>1368</v>
      </c>
      <c r="C135" s="143" t="s">
        <v>717</v>
      </c>
      <c r="D135" s="143" t="s">
        <v>1060</v>
      </c>
      <c r="E135" s="143" t="s">
        <v>1061</v>
      </c>
      <c r="F135" s="143">
        <v>61</v>
      </c>
      <c r="G135" t="str">
        <f>Table_1[[#This Row],[seller-sku]]</f>
        <v>6Q-H3S2-PW1X</v>
      </c>
    </row>
    <row r="136" spans="1:7" ht="12.75" customHeight="1">
      <c r="A136" s="143" t="s">
        <v>1369</v>
      </c>
      <c r="B136" s="143" t="s">
        <v>1370</v>
      </c>
      <c r="C136" s="143" t="s">
        <v>1371</v>
      </c>
      <c r="D136" s="143" t="s">
        <v>1060</v>
      </c>
      <c r="E136" s="143" t="s">
        <v>1061</v>
      </c>
      <c r="F136" s="143">
        <v>0</v>
      </c>
      <c r="G136" t="str">
        <f>Table_1[[#This Row],[seller-sku]]</f>
        <v>3C-HX7I-CE4G</v>
      </c>
    </row>
    <row r="137" spans="1:7" ht="12.75" customHeight="1">
      <c r="A137" s="143" t="s">
        <v>1372</v>
      </c>
      <c r="B137" s="143" t="s">
        <v>1373</v>
      </c>
      <c r="C137" s="143" t="s">
        <v>371</v>
      </c>
      <c r="D137" s="143" t="s">
        <v>1060</v>
      </c>
      <c r="E137" s="143" t="s">
        <v>1061</v>
      </c>
      <c r="F137" s="143">
        <v>0</v>
      </c>
      <c r="G137" t="str">
        <f>Table_1[[#This Row],[seller-sku]]</f>
        <v>8G-L6J4-F156</v>
      </c>
    </row>
    <row r="138" spans="1:7" ht="12.75" customHeight="1">
      <c r="A138" s="143" t="s">
        <v>1374</v>
      </c>
      <c r="B138" s="143" t="s">
        <v>1375</v>
      </c>
      <c r="C138" s="143" t="s">
        <v>672</v>
      </c>
      <c r="D138" s="143" t="s">
        <v>1060</v>
      </c>
      <c r="E138" s="143" t="s">
        <v>1061</v>
      </c>
      <c r="F138" s="143">
        <v>26</v>
      </c>
      <c r="G138" t="str">
        <f>Table_1[[#This Row],[seller-sku]]</f>
        <v>BW-YLGG-ARIP</v>
      </c>
    </row>
    <row r="139" spans="1:7" ht="12.75" customHeight="1">
      <c r="A139" s="143" t="s">
        <v>1376</v>
      </c>
      <c r="B139" s="143" t="s">
        <v>1377</v>
      </c>
      <c r="C139" s="143" t="s">
        <v>273</v>
      </c>
      <c r="D139" s="143" t="s">
        <v>1060</v>
      </c>
      <c r="E139" s="143" t="s">
        <v>1061</v>
      </c>
      <c r="F139" s="143">
        <v>0</v>
      </c>
      <c r="G139" t="str">
        <f>Table_1[[#This Row],[seller-sku]]</f>
        <v>CPS-XLRFTRS-05WH</v>
      </c>
    </row>
    <row r="140" spans="1:7" ht="12.75" customHeight="1">
      <c r="A140" s="143" t="s">
        <v>1378</v>
      </c>
      <c r="B140" s="143" t="s">
        <v>1379</v>
      </c>
      <c r="C140" s="143" t="s">
        <v>842</v>
      </c>
      <c r="D140" s="143" t="s">
        <v>1060</v>
      </c>
      <c r="E140" s="143" t="s">
        <v>1061</v>
      </c>
      <c r="F140" s="143">
        <v>0</v>
      </c>
      <c r="G140" t="str">
        <f>Table_1[[#This Row],[seller-sku]]</f>
        <v>BR-BIE0-A027</v>
      </c>
    </row>
    <row r="141" spans="1:7" ht="12.75" customHeight="1">
      <c r="A141" s="143" t="s">
        <v>1380</v>
      </c>
      <c r="B141" s="143" t="s">
        <v>1381</v>
      </c>
      <c r="C141" s="143" t="s">
        <v>630</v>
      </c>
      <c r="D141" s="143" t="s">
        <v>1060</v>
      </c>
      <c r="E141" s="143" t="s">
        <v>1061</v>
      </c>
      <c r="F141" s="143">
        <v>2</v>
      </c>
      <c r="G141" t="str">
        <f>Table_1[[#This Row],[seller-sku]]</f>
        <v>1H-8EYP-6CZ0</v>
      </c>
    </row>
    <row r="142" spans="1:7" ht="12.75" customHeight="1">
      <c r="A142" s="143" t="s">
        <v>1382</v>
      </c>
      <c r="B142" s="143" t="s">
        <v>1383</v>
      </c>
      <c r="C142" s="143" t="s">
        <v>1384</v>
      </c>
      <c r="D142" s="143" t="s">
        <v>1060</v>
      </c>
      <c r="E142" s="143" t="s">
        <v>1061</v>
      </c>
      <c r="F142" s="143">
        <v>0</v>
      </c>
      <c r="G142" t="str">
        <f>Table_1[[#This Row],[seller-sku]]</f>
        <v>7G-I1S4-9EDH</v>
      </c>
    </row>
    <row r="143" spans="1:7" ht="12.75" customHeight="1">
      <c r="A143" s="143" t="s">
        <v>1385</v>
      </c>
      <c r="B143" s="143" t="s">
        <v>1386</v>
      </c>
      <c r="C143" s="143" t="s">
        <v>1387</v>
      </c>
      <c r="D143" s="143" t="s">
        <v>1060</v>
      </c>
      <c r="E143" s="143" t="s">
        <v>1061</v>
      </c>
      <c r="F143" s="143">
        <v>0</v>
      </c>
      <c r="G143" t="str">
        <f>Table_1[[#This Row],[seller-sku]]</f>
        <v>6N-EQQ8-HTX6</v>
      </c>
    </row>
    <row r="144" spans="1:7" ht="12.75" customHeight="1">
      <c r="A144" s="143" t="s">
        <v>1388</v>
      </c>
      <c r="B144" s="143" t="s">
        <v>1389</v>
      </c>
      <c r="C144" s="143" t="s">
        <v>37</v>
      </c>
      <c r="D144" s="143" t="s">
        <v>1060</v>
      </c>
      <c r="E144" s="143" t="s">
        <v>1061</v>
      </c>
      <c r="F144" s="143">
        <v>0</v>
      </c>
      <c r="G144" t="str">
        <f>Table_1[[#This Row],[seller-sku]]</f>
        <v>CB-CP-XLRWH-ED-50CM</v>
      </c>
    </row>
    <row r="145" spans="1:7" ht="12.75" customHeight="1">
      <c r="A145" s="143" t="s">
        <v>1390</v>
      </c>
      <c r="B145" s="143" t="s">
        <v>1391</v>
      </c>
      <c r="C145" s="143" t="s">
        <v>253</v>
      </c>
      <c r="D145" s="143" t="s">
        <v>1060</v>
      </c>
      <c r="E145" s="143" t="s">
        <v>1061</v>
      </c>
      <c r="F145" s="143">
        <v>149</v>
      </c>
      <c r="G145" t="str">
        <f>Table_1[[#This Row],[seller-sku]]</f>
        <v>3E-WA8Y-VN2Z</v>
      </c>
    </row>
    <row r="146" spans="1:7" ht="12.75" customHeight="1">
      <c r="A146" s="143" t="s">
        <v>1392</v>
      </c>
      <c r="B146" s="143" t="s">
        <v>1393</v>
      </c>
      <c r="C146" s="143" t="s">
        <v>43</v>
      </c>
      <c r="D146" s="143" t="s">
        <v>1060</v>
      </c>
      <c r="E146" s="143" t="s">
        <v>1061</v>
      </c>
      <c r="F146" s="143">
        <v>23</v>
      </c>
      <c r="G146" t="str">
        <f>Table_1[[#This Row],[seller-sku]]</f>
        <v>CB-CP-XLRWH-ED-50CM2U</v>
      </c>
    </row>
    <row r="147" spans="1:7" ht="12.75" customHeight="1">
      <c r="A147" s="143" t="s">
        <v>1394</v>
      </c>
      <c r="B147" s="143" t="s">
        <v>1395</v>
      </c>
      <c r="C147" s="143" t="s">
        <v>1396</v>
      </c>
      <c r="D147" s="143" t="s">
        <v>1060</v>
      </c>
      <c r="E147" s="143" t="s">
        <v>1061</v>
      </c>
      <c r="F147" s="143">
        <v>10</v>
      </c>
      <c r="G147" t="str">
        <f>Table_1[[#This Row],[seller-sku]]</f>
        <v>56-GXTQ-AS14</v>
      </c>
    </row>
    <row r="148" spans="1:7" ht="12.75" customHeight="1">
      <c r="A148" s="143" t="s">
        <v>1397</v>
      </c>
      <c r="B148" s="143" t="s">
        <v>1398</v>
      </c>
      <c r="C148" s="143" t="s">
        <v>566</v>
      </c>
      <c r="D148" s="143" t="s">
        <v>1060</v>
      </c>
      <c r="E148" s="143" t="s">
        <v>1061</v>
      </c>
      <c r="F148" s="143">
        <v>0</v>
      </c>
      <c r="G148" t="str">
        <f>Table_1[[#This Row],[seller-sku]]</f>
        <v>1T-LKWA-MMHL</v>
      </c>
    </row>
    <row r="149" spans="1:7" ht="12.75" customHeight="1">
      <c r="A149" s="143" t="s">
        <v>1399</v>
      </c>
      <c r="B149" s="143" t="s">
        <v>1400</v>
      </c>
      <c r="C149" s="143" t="s">
        <v>1401</v>
      </c>
      <c r="D149" s="143" t="s">
        <v>1060</v>
      </c>
      <c r="E149" s="143" t="s">
        <v>1061</v>
      </c>
      <c r="F149" s="143">
        <v>0</v>
      </c>
      <c r="G149" t="str">
        <f>Table_1[[#This Row],[seller-sku]]</f>
        <v>2C-28CH-EBGU</v>
      </c>
    </row>
    <row r="150" spans="1:7" ht="12.75" customHeight="1">
      <c r="A150" s="143" t="s">
        <v>1402</v>
      </c>
      <c r="B150" s="143" t="s">
        <v>1403</v>
      </c>
      <c r="C150" s="143" t="s">
        <v>609</v>
      </c>
      <c r="D150" s="143" t="s">
        <v>1060</v>
      </c>
      <c r="E150" s="143" t="s">
        <v>1061</v>
      </c>
      <c r="F150" s="143">
        <v>16</v>
      </c>
      <c r="G150" t="str">
        <f>Table_1[[#This Row],[seller-sku]]</f>
        <v>30-SHQL-TBYM</v>
      </c>
    </row>
    <row r="151" spans="1:7" ht="12.75" customHeight="1">
      <c r="A151" s="143" t="s">
        <v>1404</v>
      </c>
      <c r="B151" s="143" t="s">
        <v>1405</v>
      </c>
      <c r="C151" s="143" t="s">
        <v>1406</v>
      </c>
      <c r="D151" s="143" t="s">
        <v>1060</v>
      </c>
      <c r="E151" s="143" t="s">
        <v>1061</v>
      </c>
      <c r="F151" s="143">
        <v>0</v>
      </c>
      <c r="G151" t="str">
        <f>Table_1[[#This Row],[seller-sku]]</f>
        <v>3J-3RAJ-R6SQ-FBA</v>
      </c>
    </row>
    <row r="152" spans="1:7" ht="12.75" customHeight="1">
      <c r="A152" s="143" t="s">
        <v>1407</v>
      </c>
      <c r="B152" s="143" t="s">
        <v>1408</v>
      </c>
      <c r="C152" s="143" t="s">
        <v>1409</v>
      </c>
      <c r="D152" s="143" t="s">
        <v>1060</v>
      </c>
      <c r="E152" s="143" t="s">
        <v>1061</v>
      </c>
      <c r="F152" s="143">
        <v>0</v>
      </c>
      <c r="G152" t="str">
        <f>Table_1[[#This Row],[seller-sku]]</f>
        <v>7U-0IHY-FXL1</v>
      </c>
    </row>
    <row r="153" spans="1:7" ht="12.75" customHeight="1">
      <c r="A153" s="143" t="s">
        <v>1410</v>
      </c>
      <c r="B153" s="143" t="s">
        <v>1411</v>
      </c>
      <c r="C153" s="143" t="s">
        <v>996</v>
      </c>
      <c r="D153" s="143" t="s">
        <v>1060</v>
      </c>
      <c r="E153" s="143" t="s">
        <v>1061</v>
      </c>
      <c r="F153" s="143">
        <v>29</v>
      </c>
      <c r="G153" t="str">
        <f>Table_1[[#This Row],[seller-sku]]</f>
        <v>B1-68GW-AH0Z</v>
      </c>
    </row>
    <row r="154" spans="1:7" ht="12.75" customHeight="1">
      <c r="A154" s="143" t="s">
        <v>1412</v>
      </c>
      <c r="B154" s="143" t="s">
        <v>1413</v>
      </c>
      <c r="C154" s="143" t="s">
        <v>173</v>
      </c>
      <c r="D154" s="143" t="s">
        <v>1060</v>
      </c>
      <c r="E154" s="143" t="s">
        <v>1061</v>
      </c>
      <c r="F154" s="143">
        <v>20</v>
      </c>
      <c r="G154" t="str">
        <f>Table_1[[#This Row],[seller-sku]]</f>
        <v>CP-P10STTRS-2U-150C</v>
      </c>
    </row>
    <row r="155" spans="1:7" ht="12.75" customHeight="1">
      <c r="A155" s="143" t="s">
        <v>1414</v>
      </c>
      <c r="B155" s="143" t="s">
        <v>1415</v>
      </c>
      <c r="C155" s="143" t="s">
        <v>1416</v>
      </c>
      <c r="D155" s="143" t="s">
        <v>1060</v>
      </c>
      <c r="E155" s="143" t="s">
        <v>1061</v>
      </c>
      <c r="F155" s="143">
        <v>15</v>
      </c>
      <c r="G155" t="str">
        <f>Table_1[[#This Row],[seller-sku]]</f>
        <v>75-II40-FI35</v>
      </c>
    </row>
    <row r="156" spans="1:7" ht="12.75" customHeight="1">
      <c r="A156" s="143" t="s">
        <v>1417</v>
      </c>
      <c r="B156" s="143" t="s">
        <v>1418</v>
      </c>
      <c r="C156" s="143" t="s">
        <v>799</v>
      </c>
      <c r="D156" s="143" t="s">
        <v>1060</v>
      </c>
      <c r="E156" s="143" t="s">
        <v>1061</v>
      </c>
      <c r="F156" s="143">
        <v>0</v>
      </c>
      <c r="G156" t="str">
        <f>Table_1[[#This Row],[seller-sku]]</f>
        <v>6W-7LM6-R1QR</v>
      </c>
    </row>
    <row r="157" spans="1:7" ht="12.75" customHeight="1">
      <c r="A157" s="143" t="s">
        <v>1419</v>
      </c>
      <c r="B157" s="143" t="s">
        <v>1420</v>
      </c>
      <c r="C157" s="143" t="s">
        <v>1421</v>
      </c>
      <c r="D157" s="143" t="s">
        <v>1060</v>
      </c>
      <c r="E157" s="143" t="s">
        <v>1061</v>
      </c>
      <c r="F157" s="143">
        <v>0</v>
      </c>
      <c r="G157" t="str">
        <f>Table_1[[#This Row],[seller-sku]]</f>
        <v>CPS-XLRFTRS-2UN-150WH</v>
      </c>
    </row>
    <row r="158" spans="1:7" ht="12.75" customHeight="1">
      <c r="A158" s="143" t="s">
        <v>1422</v>
      </c>
      <c r="B158" s="143" t="s">
        <v>1423</v>
      </c>
      <c r="C158" s="143" t="s">
        <v>606</v>
      </c>
      <c r="D158" s="143" t="s">
        <v>1060</v>
      </c>
      <c r="E158" s="143" t="s">
        <v>1061</v>
      </c>
      <c r="F158" s="143">
        <v>0</v>
      </c>
      <c r="G158" t="str">
        <f>Table_1[[#This Row],[seller-sku]]</f>
        <v>4B-AQ2C-O3WP</v>
      </c>
    </row>
    <row r="159" spans="1:7" ht="12.75" customHeight="1">
      <c r="A159" s="143" t="s">
        <v>1424</v>
      </c>
      <c r="B159" s="143" t="s">
        <v>1425</v>
      </c>
      <c r="C159" s="143" t="s">
        <v>1426</v>
      </c>
      <c r="D159" s="143" t="s">
        <v>1060</v>
      </c>
      <c r="E159" s="143" t="s">
        <v>1061</v>
      </c>
      <c r="F159" s="143">
        <v>8</v>
      </c>
      <c r="G159" t="str">
        <f>Table_1[[#This Row],[seller-sku]]</f>
        <v>AQ-XNKL-IGXE</v>
      </c>
    </row>
    <row r="160" spans="1:7" ht="12.75" customHeight="1">
      <c r="A160" s="143" t="s">
        <v>1427</v>
      </c>
      <c r="B160" s="143" t="s">
        <v>1428</v>
      </c>
      <c r="C160" s="143" t="s">
        <v>198</v>
      </c>
      <c r="D160" s="143" t="s">
        <v>1060</v>
      </c>
      <c r="E160" s="143" t="s">
        <v>1061</v>
      </c>
      <c r="F160" s="143">
        <v>0</v>
      </c>
      <c r="G160" t="str">
        <f>Table_1[[#This Row],[seller-sku]]</f>
        <v>CPTRSXLRMWH50-1</v>
      </c>
    </row>
    <row r="161" spans="1:7" ht="12.75" customHeight="1">
      <c r="A161" s="143" t="s">
        <v>1429</v>
      </c>
      <c r="B161" s="143" t="s">
        <v>1430</v>
      </c>
      <c r="C161" s="143" t="s">
        <v>778</v>
      </c>
      <c r="D161" s="143" t="s">
        <v>1060</v>
      </c>
      <c r="E161" s="143" t="s">
        <v>1061</v>
      </c>
      <c r="F161" s="143">
        <v>0</v>
      </c>
      <c r="G161" t="str">
        <f>Table_1[[#This Row],[seller-sku]]</f>
        <v>1B-69PK-2R0H</v>
      </c>
    </row>
    <row r="162" spans="1:7" ht="12.75" customHeight="1">
      <c r="A162" s="143" t="s">
        <v>1431</v>
      </c>
      <c r="B162" s="143" t="s">
        <v>1432</v>
      </c>
      <c r="C162" s="143" t="s">
        <v>366</v>
      </c>
      <c r="D162" s="143" t="s">
        <v>1060</v>
      </c>
      <c r="E162" s="143" t="s">
        <v>1061</v>
      </c>
      <c r="F162" s="143">
        <v>0</v>
      </c>
      <c r="G162" t="str">
        <f>Table_1[[#This Row],[seller-sku]]</f>
        <v>2T-C363-3YD8</v>
      </c>
    </row>
    <row r="163" spans="1:7" ht="12.75" customHeight="1">
      <c r="A163" s="143" t="s">
        <v>1433</v>
      </c>
      <c r="B163" s="143" t="s">
        <v>1434</v>
      </c>
      <c r="C163" s="143" t="s">
        <v>1435</v>
      </c>
      <c r="D163" s="143" t="s">
        <v>1060</v>
      </c>
      <c r="E163" s="143" t="s">
        <v>1061</v>
      </c>
      <c r="F163" s="143">
        <v>18</v>
      </c>
      <c r="G163" t="str">
        <f>Table_1[[#This Row],[seller-sku]]</f>
        <v>AF-M3EC-4FI8</v>
      </c>
    </row>
    <row r="164" spans="1:7" ht="12.75" customHeight="1">
      <c r="A164" s="143" t="s">
        <v>1436</v>
      </c>
      <c r="B164" s="143" t="s">
        <v>1437</v>
      </c>
      <c r="C164" s="143" t="s">
        <v>1438</v>
      </c>
      <c r="D164" s="143" t="s">
        <v>1060</v>
      </c>
      <c r="E164" s="143" t="s">
        <v>1061</v>
      </c>
      <c r="F164" s="143">
        <v>0</v>
      </c>
      <c r="G164" t="str">
        <f>Table_1[[#This Row],[seller-sku]]</f>
        <v>AK-QFEF-GNG2</v>
      </c>
    </row>
    <row r="165" spans="1:7" ht="12.75" customHeight="1">
      <c r="A165" s="143" t="s">
        <v>1439</v>
      </c>
      <c r="B165" s="143" t="s">
        <v>1440</v>
      </c>
      <c r="C165" s="143" t="s">
        <v>214</v>
      </c>
      <c r="D165" s="143" t="s">
        <v>1060</v>
      </c>
      <c r="E165" s="143" t="s">
        <v>1061</v>
      </c>
      <c r="F165" s="143">
        <v>0</v>
      </c>
      <c r="G165" t="str">
        <f>Table_1[[#This Row],[seller-sku]]</f>
        <v>CPTRSXLRMWH150-2</v>
      </c>
    </row>
    <row r="166" spans="1:7" ht="12.75" customHeight="1">
      <c r="A166" s="143" t="s">
        <v>1441</v>
      </c>
      <c r="B166" s="143" t="s">
        <v>1442</v>
      </c>
      <c r="C166" s="143" t="s">
        <v>224</v>
      </c>
      <c r="D166" s="143" t="s">
        <v>1060</v>
      </c>
      <c r="E166" s="143" t="s">
        <v>1061</v>
      </c>
      <c r="F166" s="143">
        <v>0</v>
      </c>
      <c r="G166" t="str">
        <f>Table_1[[#This Row],[seller-sku]]</f>
        <v>CPTRSXLRMWH3-2</v>
      </c>
    </row>
    <row r="167" spans="1:7" ht="12.75" customHeight="1">
      <c r="A167" s="143" t="s">
        <v>1443</v>
      </c>
      <c r="B167" s="143" t="s">
        <v>1444</v>
      </c>
      <c r="C167" s="143" t="s">
        <v>82</v>
      </c>
      <c r="D167" s="143" t="s">
        <v>1060</v>
      </c>
      <c r="E167" s="143" t="s">
        <v>1061</v>
      </c>
      <c r="F167" s="143">
        <v>0</v>
      </c>
      <c r="G167" t="str">
        <f>Table_1[[#This Row],[seller-sku]]</f>
        <v>9F-D73P-6R4L</v>
      </c>
    </row>
    <row r="168" spans="1:7" ht="12.75" customHeight="1">
      <c r="A168" s="143" t="s">
        <v>1445</v>
      </c>
      <c r="B168" s="143" t="s">
        <v>1446</v>
      </c>
      <c r="C168" s="143" t="s">
        <v>935</v>
      </c>
      <c r="D168" s="143" t="s">
        <v>1060</v>
      </c>
      <c r="E168" s="143" t="s">
        <v>1061</v>
      </c>
      <c r="F168" s="143">
        <v>0</v>
      </c>
      <c r="G168" t="str">
        <f>Table_1[[#This Row],[seller-sku]]</f>
        <v>11-V7LM-37HW</v>
      </c>
    </row>
    <row r="169" spans="1:7" ht="12.75" customHeight="1">
      <c r="A169" s="143" t="s">
        <v>1447</v>
      </c>
      <c r="B169" s="143" t="s">
        <v>1448</v>
      </c>
      <c r="C169" s="143" t="s">
        <v>1449</v>
      </c>
      <c r="D169" s="143" t="s">
        <v>1060</v>
      </c>
      <c r="E169" s="143" t="s">
        <v>1061</v>
      </c>
      <c r="F169" s="143">
        <v>0</v>
      </c>
      <c r="G169" t="str">
        <f>Table_1[[#This Row],[seller-sku]]</f>
        <v>CPS-XLRFTRS-2UN-2WH</v>
      </c>
    </row>
    <row r="170" spans="1:7" ht="12.75" customHeight="1">
      <c r="A170" s="143" t="s">
        <v>1450</v>
      </c>
      <c r="B170" s="143" t="s">
        <v>1451</v>
      </c>
      <c r="C170" s="143" t="s">
        <v>160</v>
      </c>
      <c r="D170" s="143" t="s">
        <v>1060</v>
      </c>
      <c r="E170" s="143" t="s">
        <v>1061</v>
      </c>
      <c r="F170" s="143">
        <v>49</v>
      </c>
      <c r="G170" t="str">
        <f>Table_1[[#This Row],[seller-sku]]</f>
        <v>CP-P10STTRS-2U-50C</v>
      </c>
    </row>
    <row r="171" spans="1:7" ht="12.75" customHeight="1">
      <c r="A171" s="143" t="s">
        <v>1452</v>
      </c>
      <c r="B171" s="143" t="s">
        <v>1453</v>
      </c>
      <c r="C171" s="143" t="s">
        <v>180</v>
      </c>
      <c r="D171" s="143" t="s">
        <v>1060</v>
      </c>
      <c r="E171" s="143" t="s">
        <v>1061</v>
      </c>
      <c r="F171" s="143">
        <v>24</v>
      </c>
      <c r="G171" t="str">
        <f>Table_1[[#This Row],[seller-sku]]</f>
        <v>CP-P10STTRS-2U-2M</v>
      </c>
    </row>
    <row r="172" spans="1:7" ht="12.75" customHeight="1">
      <c r="A172" s="143" t="s">
        <v>1454</v>
      </c>
      <c r="B172" s="143" t="s">
        <v>1455</v>
      </c>
      <c r="C172" s="143" t="s">
        <v>1456</v>
      </c>
      <c r="D172" s="143" t="s">
        <v>1060</v>
      </c>
      <c r="E172" s="143" t="s">
        <v>1061</v>
      </c>
      <c r="F172" s="143">
        <v>10</v>
      </c>
      <c r="G172" t="str">
        <f>Table_1[[#This Row],[seller-sku]]</f>
        <v>44-834T-TCQA</v>
      </c>
    </row>
    <row r="173" spans="1:7" ht="12.75" customHeight="1">
      <c r="A173" s="143" t="s">
        <v>1457</v>
      </c>
      <c r="B173" s="143" t="s">
        <v>1458</v>
      </c>
      <c r="C173" s="143" t="s">
        <v>247</v>
      </c>
      <c r="D173" s="143" t="s">
        <v>1060</v>
      </c>
      <c r="E173" s="143" t="s">
        <v>1061</v>
      </c>
      <c r="F173" s="143">
        <v>50</v>
      </c>
      <c r="G173" t="str">
        <f>Table_1[[#This Row],[seller-sku]]</f>
        <v>5W-UZXV-NF56</v>
      </c>
    </row>
    <row r="174" spans="1:7" ht="12.75" customHeight="1">
      <c r="A174" s="143" t="s">
        <v>1459</v>
      </c>
      <c r="B174" s="143" t="s">
        <v>1460</v>
      </c>
      <c r="C174" s="143" t="s">
        <v>1461</v>
      </c>
      <c r="D174" s="143" t="s">
        <v>1060</v>
      </c>
      <c r="E174" s="143" t="s">
        <v>1061</v>
      </c>
      <c r="F174" s="143">
        <v>0</v>
      </c>
      <c r="G174" t="str">
        <f>Table_1[[#This Row],[seller-sku]]</f>
        <v>CP-G857-HFXJ</v>
      </c>
    </row>
    <row r="175" spans="1:7" ht="12.75" customHeight="1">
      <c r="A175" s="143" t="s">
        <v>1462</v>
      </c>
      <c r="B175" s="143" t="s">
        <v>1463</v>
      </c>
      <c r="C175" s="143" t="s">
        <v>746</v>
      </c>
      <c r="D175" s="143" t="s">
        <v>1060</v>
      </c>
      <c r="E175" s="143" t="s">
        <v>1061</v>
      </c>
      <c r="F175" s="143">
        <v>1</v>
      </c>
      <c r="G175" t="str">
        <f>Table_1[[#This Row],[seller-sku]]</f>
        <v>69-ZQYZ-RZ95</v>
      </c>
    </row>
    <row r="176" spans="1:7" ht="12.75" customHeight="1">
      <c r="A176" s="143" t="s">
        <v>1464</v>
      </c>
      <c r="B176" s="143" t="s">
        <v>1465</v>
      </c>
      <c r="C176" s="143" t="s">
        <v>589</v>
      </c>
      <c r="D176" s="143" t="s">
        <v>1060</v>
      </c>
      <c r="E176" s="143" t="s">
        <v>1061</v>
      </c>
      <c r="F176" s="143">
        <v>0</v>
      </c>
      <c r="G176" t="str">
        <f>Table_1[[#This Row],[seller-sku]]</f>
        <v>C7-2MVJ-3F40</v>
      </c>
    </row>
    <row r="177" spans="1:7" ht="12.75" customHeight="1">
      <c r="A177" s="143" t="s">
        <v>1466</v>
      </c>
      <c r="B177" s="143" t="s">
        <v>1467</v>
      </c>
      <c r="C177" s="143" t="s">
        <v>663</v>
      </c>
      <c r="D177" s="143" t="s">
        <v>1060</v>
      </c>
      <c r="E177" s="143" t="s">
        <v>1061</v>
      </c>
      <c r="F177" s="143">
        <v>0</v>
      </c>
      <c r="G177" t="str">
        <f>Table_1[[#This Row],[seller-sku]]</f>
        <v>6S-BXII-MSJ5</v>
      </c>
    </row>
    <row r="178" spans="1:7" ht="12.75" customHeight="1">
      <c r="A178" s="143" t="s">
        <v>1471</v>
      </c>
      <c r="B178" s="143" t="s">
        <v>1472</v>
      </c>
      <c r="C178" s="143" t="s">
        <v>1473</v>
      </c>
      <c r="D178" s="143" t="s">
        <v>1060</v>
      </c>
      <c r="E178" s="143" t="s">
        <v>1061</v>
      </c>
      <c r="F178" s="143">
        <v>0</v>
      </c>
      <c r="G178" t="str">
        <f>Table_1[[#This Row],[seller-sku]]</f>
        <v>2R-16G5-G0FL</v>
      </c>
    </row>
    <row r="179" spans="1:7" ht="12.75" customHeight="1">
      <c r="A179" s="143" t="s">
        <v>1474</v>
      </c>
      <c r="B179" s="143" t="s">
        <v>1475</v>
      </c>
      <c r="C179" s="143" t="s">
        <v>1476</v>
      </c>
      <c r="D179" s="143" t="s">
        <v>1060</v>
      </c>
      <c r="E179" s="143" t="s">
        <v>1061</v>
      </c>
      <c r="F179" s="143">
        <v>20</v>
      </c>
      <c r="G179" t="str">
        <f>Table_1[[#This Row],[seller-sku]]</f>
        <v>A6-G96Q-39NC</v>
      </c>
    </row>
    <row r="180" spans="1:7" ht="12.75" customHeight="1">
      <c r="A180" s="143" t="s">
        <v>1480</v>
      </c>
      <c r="B180" s="143" t="s">
        <v>1481</v>
      </c>
      <c r="C180" s="143" t="s">
        <v>1482</v>
      </c>
      <c r="D180" s="143" t="s">
        <v>1060</v>
      </c>
      <c r="E180" s="143" t="s">
        <v>1061</v>
      </c>
      <c r="F180" s="143">
        <v>0</v>
      </c>
      <c r="G180" t="str">
        <f>Table_1[[#This Row],[seller-sku]]</f>
        <v>3C-KIBP-ERB2</v>
      </c>
    </row>
    <row r="181" spans="1:7" ht="12.75" customHeight="1">
      <c r="A181" s="143" t="s">
        <v>1483</v>
      </c>
      <c r="B181" s="143" t="s">
        <v>1484</v>
      </c>
      <c r="C181" s="143" t="s">
        <v>1485</v>
      </c>
      <c r="D181" s="143" t="s">
        <v>1060</v>
      </c>
      <c r="E181" s="143" t="s">
        <v>1061</v>
      </c>
      <c r="F181" s="143">
        <v>0</v>
      </c>
      <c r="G181" t="str">
        <f>Table_1[[#This Row],[seller-sku]]</f>
        <v>9L-VDD9-PVTA</v>
      </c>
    </row>
    <row r="182" spans="1:7" ht="12.75" customHeight="1">
      <c r="A182" s="143" t="s">
        <v>1486</v>
      </c>
      <c r="B182" s="143" t="s">
        <v>1487</v>
      </c>
      <c r="C182" s="143" t="s">
        <v>1488</v>
      </c>
      <c r="D182" s="143" t="s">
        <v>1060</v>
      </c>
      <c r="E182" s="143" t="s">
        <v>1061</v>
      </c>
      <c r="F182" s="143">
        <v>0</v>
      </c>
      <c r="G182" t="str">
        <f>Table_1[[#This Row],[seller-sku]]</f>
        <v>B9-PZX2-UCAH</v>
      </c>
    </row>
    <row r="183" spans="1:7" ht="12.75" customHeight="1">
      <c r="A183" s="143" t="s">
        <v>1489</v>
      </c>
      <c r="B183" s="143" t="s">
        <v>1490</v>
      </c>
      <c r="C183" s="143" t="s">
        <v>1491</v>
      </c>
      <c r="D183" s="143" t="s">
        <v>1060</v>
      </c>
      <c r="E183" s="143" t="s">
        <v>1061</v>
      </c>
      <c r="F183" s="143">
        <v>0</v>
      </c>
      <c r="G183" t="str">
        <f>Table_1[[#This Row],[seller-sku]]</f>
        <v>4U-Z0O4-JV9S</v>
      </c>
    </row>
    <row r="184" spans="1:7" ht="12.75" customHeight="1">
      <c r="A184" s="143" t="s">
        <v>1492</v>
      </c>
      <c r="B184" s="143" t="s">
        <v>1493</v>
      </c>
      <c r="C184" s="143" t="s">
        <v>1264</v>
      </c>
      <c r="D184" s="143" t="s">
        <v>1060</v>
      </c>
      <c r="E184" s="143" t="s">
        <v>1061</v>
      </c>
      <c r="F184" s="143">
        <v>4</v>
      </c>
      <c r="G184" t="str">
        <f>Table_1[[#This Row],[seller-sku]]</f>
        <v>8H-85H5-NIY6-MFA</v>
      </c>
    </row>
    <row r="185" spans="1:7" ht="12.75" customHeight="1">
      <c r="A185" s="143" t="s">
        <v>1494</v>
      </c>
      <c r="B185" s="143" t="s">
        <v>1495</v>
      </c>
      <c r="C185" s="143" t="s">
        <v>547</v>
      </c>
      <c r="D185" s="143" t="s">
        <v>1060</v>
      </c>
      <c r="E185" s="143" t="s">
        <v>1061</v>
      </c>
      <c r="F185" s="143">
        <v>2</v>
      </c>
      <c r="G185" t="str">
        <f>Table_1[[#This Row],[seller-sku]]</f>
        <v>CP-XLRWH-1-5M</v>
      </c>
    </row>
    <row r="186" spans="1:7" ht="12.75" customHeight="1">
      <c r="A186" s="143" t="s">
        <v>1494</v>
      </c>
      <c r="B186" s="143" t="s">
        <v>1495</v>
      </c>
      <c r="C186" s="143" t="s">
        <v>547</v>
      </c>
      <c r="D186" s="143" t="s">
        <v>1060</v>
      </c>
      <c r="E186" s="143" t="s">
        <v>1167</v>
      </c>
      <c r="F186" s="143">
        <v>1</v>
      </c>
      <c r="G186" t="str">
        <f>Table_1[[#This Row],[seller-sku]]</f>
        <v>CP-XLRWH-1-5M</v>
      </c>
    </row>
    <row r="187" spans="1:7" ht="12.75" customHeight="1">
      <c r="A187" s="143" t="s">
        <v>1496</v>
      </c>
      <c r="B187" s="143" t="s">
        <v>1497</v>
      </c>
      <c r="C187" s="143" t="s">
        <v>1498</v>
      </c>
      <c r="D187" s="143" t="s">
        <v>1060</v>
      </c>
      <c r="E187" s="143" t="s">
        <v>1061</v>
      </c>
      <c r="F187" s="143">
        <v>0</v>
      </c>
      <c r="G187" t="str">
        <f>Table_1[[#This Row],[seller-sku]]</f>
        <v>4I-DQ1D-VVGP</v>
      </c>
    </row>
    <row r="188" spans="1:7" ht="12.75" customHeight="1">
      <c r="A188" s="143" t="s">
        <v>1499</v>
      </c>
      <c r="B188" s="143" t="s">
        <v>1500</v>
      </c>
      <c r="C188" s="143" t="s">
        <v>97</v>
      </c>
      <c r="D188" s="143" t="s">
        <v>1060</v>
      </c>
      <c r="E188" s="143" t="s">
        <v>1061</v>
      </c>
      <c r="F188" s="143">
        <v>0</v>
      </c>
      <c r="G188" t="str">
        <f>Table_1[[#This Row],[seller-sku]]</f>
        <v>55-WHEM-2NY9</v>
      </c>
    </row>
    <row r="189" spans="1:7" ht="12.75" customHeight="1">
      <c r="A189" s="143" t="s">
        <v>3089</v>
      </c>
      <c r="B189" s="143" t="s">
        <v>3090</v>
      </c>
      <c r="C189" s="143" t="s">
        <v>582</v>
      </c>
      <c r="D189" s="143" t="s">
        <v>1060</v>
      </c>
      <c r="E189" s="143" t="s">
        <v>1061</v>
      </c>
      <c r="F189" s="143">
        <v>34</v>
      </c>
      <c r="G189" t="str">
        <f>Table_1[[#This Row],[seller-sku]]</f>
        <v>1R-QTGE-PMZV</v>
      </c>
    </row>
    <row r="190" spans="1:7" ht="12.75" customHeight="1">
      <c r="A190" s="143" t="s">
        <v>1501</v>
      </c>
      <c r="B190" s="143" t="s">
        <v>1502</v>
      </c>
      <c r="C190" s="143" t="s">
        <v>484</v>
      </c>
      <c r="D190" s="143" t="s">
        <v>1060</v>
      </c>
      <c r="E190" s="143" t="s">
        <v>1061</v>
      </c>
      <c r="F190" s="143">
        <v>16</v>
      </c>
      <c r="G190" t="str">
        <f>Table_1[[#This Row],[seller-sku]]</f>
        <v>BR-0A79-BJTE</v>
      </c>
    </row>
    <row r="191" spans="1:7" ht="12.75" customHeight="1">
      <c r="A191" s="143" t="s">
        <v>1503</v>
      </c>
      <c r="B191" s="143" t="s">
        <v>1504</v>
      </c>
      <c r="C191" s="143" t="s">
        <v>1505</v>
      </c>
      <c r="D191" s="143" t="s">
        <v>1060</v>
      </c>
      <c r="E191" s="143" t="s">
        <v>1061</v>
      </c>
      <c r="F191" s="143">
        <v>0</v>
      </c>
      <c r="G191" t="str">
        <f>Table_1[[#This Row],[seller-sku]]</f>
        <v>CPTSXLRFWH1-2</v>
      </c>
    </row>
    <row r="192" spans="1:7" ht="12.75" customHeight="1">
      <c r="A192" s="143" t="s">
        <v>1506</v>
      </c>
      <c r="B192" s="143" t="s">
        <v>1507</v>
      </c>
      <c r="C192" s="143" t="s">
        <v>142</v>
      </c>
      <c r="D192" s="143" t="s">
        <v>1060</v>
      </c>
      <c r="E192" s="143" t="s">
        <v>1061</v>
      </c>
      <c r="F192" s="143">
        <v>0</v>
      </c>
      <c r="G192" t="str">
        <f>Table_1[[#This Row],[seller-sku]]</f>
        <v>0A-LL57-LFFH</v>
      </c>
    </row>
    <row r="193" spans="1:7" ht="12.75" customHeight="1">
      <c r="A193" s="143" t="s">
        <v>1508</v>
      </c>
      <c r="B193" s="143" t="s">
        <v>1509</v>
      </c>
      <c r="C193" s="143" t="s">
        <v>157</v>
      </c>
      <c r="D193" s="143" t="s">
        <v>1060</v>
      </c>
      <c r="E193" s="143" t="s">
        <v>1061</v>
      </c>
      <c r="F193" s="143">
        <v>119</v>
      </c>
      <c r="G193" t="str">
        <f>Table_1[[#This Row],[seller-sku]]</f>
        <v>35-KHF7-CIDN</v>
      </c>
    </row>
    <row r="194" spans="1:7" ht="12.75" customHeight="1">
      <c r="A194" s="143" t="s">
        <v>1510</v>
      </c>
      <c r="B194" s="143" t="s">
        <v>1511</v>
      </c>
      <c r="C194" s="143" t="s">
        <v>993</v>
      </c>
      <c r="D194" s="143" t="s">
        <v>1060</v>
      </c>
      <c r="E194" s="143" t="s">
        <v>1061</v>
      </c>
      <c r="F194" s="143">
        <v>17</v>
      </c>
      <c r="G194" t="str">
        <f>Table_1[[#This Row],[seller-sku]]</f>
        <v>6N-5NKH-3CK9</v>
      </c>
    </row>
    <row r="195" spans="1:7" ht="12.75" customHeight="1">
      <c r="A195" s="143" t="s">
        <v>1512</v>
      </c>
      <c r="B195" s="143" t="s">
        <v>1513</v>
      </c>
      <c r="C195" s="143" t="s">
        <v>1313</v>
      </c>
      <c r="D195" s="143" t="s">
        <v>1060</v>
      </c>
      <c r="E195" s="143" t="s">
        <v>1061</v>
      </c>
      <c r="F195" s="143">
        <v>0</v>
      </c>
      <c r="G195" t="str">
        <f>Table_1[[#This Row],[seller-sku]]</f>
        <v>60-MO3A-8PXY</v>
      </c>
    </row>
    <row r="196" spans="1:7" ht="12.75" customHeight="1">
      <c r="A196" s="143" t="s">
        <v>1514</v>
      </c>
      <c r="B196" s="143" t="s">
        <v>1515</v>
      </c>
      <c r="C196" s="143" t="s">
        <v>633</v>
      </c>
      <c r="D196" s="143" t="s">
        <v>1060</v>
      </c>
      <c r="E196" s="143" t="s">
        <v>1061</v>
      </c>
      <c r="F196" s="143">
        <v>26</v>
      </c>
      <c r="G196" t="str">
        <f>Table_1[[#This Row],[seller-sku]]</f>
        <v>1R-6L2H-92FS</v>
      </c>
    </row>
    <row r="197" spans="1:7" ht="12.75" customHeight="1">
      <c r="A197" s="143" t="s">
        <v>1516</v>
      </c>
      <c r="B197" s="143" t="s">
        <v>1517</v>
      </c>
      <c r="C197" s="143" t="s">
        <v>1518</v>
      </c>
      <c r="D197" s="143" t="s">
        <v>1060</v>
      </c>
      <c r="E197" s="143" t="s">
        <v>1061</v>
      </c>
      <c r="F197" s="143">
        <v>0</v>
      </c>
      <c r="G197" t="str">
        <f>Table_1[[#This Row],[seller-sku]]</f>
        <v>5B-YI1Z-72ZX</v>
      </c>
    </row>
    <row r="198" spans="1:7" ht="12.75" customHeight="1">
      <c r="A198" s="143" t="s">
        <v>1519</v>
      </c>
      <c r="B198" s="143" t="s">
        <v>1520</v>
      </c>
      <c r="C198" s="143" t="s">
        <v>415</v>
      </c>
      <c r="D198" s="143" t="s">
        <v>1060</v>
      </c>
      <c r="E198" s="143" t="s">
        <v>1061</v>
      </c>
      <c r="F198" s="143">
        <v>0</v>
      </c>
      <c r="G198" t="str">
        <f>Table_1[[#This Row],[seller-sku]]</f>
        <v>CE-IG3F-VUYF</v>
      </c>
    </row>
    <row r="199" spans="1:7" ht="12.75" customHeight="1">
      <c r="A199" s="143" t="s">
        <v>1521</v>
      </c>
      <c r="B199" s="143" t="s">
        <v>1522</v>
      </c>
      <c r="C199" s="143" t="s">
        <v>1523</v>
      </c>
      <c r="D199" s="143" t="s">
        <v>1060</v>
      </c>
      <c r="E199" s="143" t="s">
        <v>1061</v>
      </c>
      <c r="F199" s="143">
        <v>0</v>
      </c>
      <c r="G199" t="str">
        <f>Table_1[[#This Row],[seller-sku]]</f>
        <v>84-5D1Z-41XP</v>
      </c>
    </row>
    <row r="200" spans="1:7" ht="12.75" customHeight="1">
      <c r="A200" s="143" t="s">
        <v>1524</v>
      </c>
      <c r="B200" s="143" t="s">
        <v>1525</v>
      </c>
      <c r="C200" s="143" t="s">
        <v>1526</v>
      </c>
      <c r="D200" s="143" t="s">
        <v>1060</v>
      </c>
      <c r="E200" s="143" t="s">
        <v>1061</v>
      </c>
      <c r="F200" s="143">
        <v>0</v>
      </c>
      <c r="G200" t="str">
        <f>Table_1[[#This Row],[seller-sku]]</f>
        <v>0U-ZNG8-BZQ3-FBA</v>
      </c>
    </row>
    <row r="201" spans="1:7" ht="12.75" customHeight="1">
      <c r="A201" s="143" t="s">
        <v>1527</v>
      </c>
      <c r="B201" s="143" t="s">
        <v>1528</v>
      </c>
      <c r="C201" s="143" t="s">
        <v>1529</v>
      </c>
      <c r="D201" s="143" t="s">
        <v>1060</v>
      </c>
      <c r="E201" s="143" t="s">
        <v>1061</v>
      </c>
      <c r="F201" s="143">
        <v>10</v>
      </c>
      <c r="G201" t="str">
        <f>Table_1[[#This Row],[seller-sku]]</f>
        <v>14-P212-W40D</v>
      </c>
    </row>
    <row r="202" spans="1:7" ht="12.75" customHeight="1">
      <c r="A202" s="143" t="s">
        <v>1530</v>
      </c>
      <c r="B202" s="143" t="s">
        <v>1531</v>
      </c>
      <c r="C202" s="143" t="s">
        <v>724</v>
      </c>
      <c r="D202" s="143" t="s">
        <v>1060</v>
      </c>
      <c r="E202" s="143" t="s">
        <v>1061</v>
      </c>
      <c r="F202" s="143">
        <v>0</v>
      </c>
      <c r="G202" t="str">
        <f>Table_1[[#This Row],[seller-sku]]</f>
        <v>9K-QUN4-2THE</v>
      </c>
    </row>
    <row r="203" spans="1:7" ht="12.75" customHeight="1">
      <c r="A203" s="143" t="s">
        <v>1530</v>
      </c>
      <c r="B203" s="143" t="s">
        <v>1531</v>
      </c>
      <c r="C203" s="143" t="s">
        <v>724</v>
      </c>
      <c r="D203" s="143" t="s">
        <v>1060</v>
      </c>
      <c r="E203" s="143" t="s">
        <v>1167</v>
      </c>
      <c r="F203" s="143">
        <v>1</v>
      </c>
      <c r="G203" t="str">
        <f>Table_1[[#This Row],[seller-sku]]</f>
        <v>9K-QUN4-2THE</v>
      </c>
    </row>
    <row r="204" spans="1:7" ht="12.75" customHeight="1">
      <c r="A204" s="143" t="s">
        <v>1532</v>
      </c>
      <c r="B204" s="143" t="s">
        <v>1533</v>
      </c>
      <c r="C204" s="143" t="s">
        <v>103</v>
      </c>
      <c r="D204" s="143" t="s">
        <v>1060</v>
      </c>
      <c r="E204" s="143" t="s">
        <v>1061</v>
      </c>
      <c r="F204" s="143">
        <v>0</v>
      </c>
      <c r="G204" t="str">
        <f>Table_1[[#This Row],[seller-sku]]</f>
        <v>6H-CJJ0-KB8O</v>
      </c>
    </row>
    <row r="205" spans="1:7" ht="12.75" customHeight="1">
      <c r="A205" s="143" t="s">
        <v>1534</v>
      </c>
      <c r="B205" s="143" t="s">
        <v>1535</v>
      </c>
      <c r="C205" s="143" t="s">
        <v>1536</v>
      </c>
      <c r="D205" s="143" t="s">
        <v>1060</v>
      </c>
      <c r="E205" s="143" t="s">
        <v>1061</v>
      </c>
      <c r="F205" s="143">
        <v>0</v>
      </c>
      <c r="G205" t="str">
        <f>Table_1[[#This Row],[seller-sku]]</f>
        <v>2J-F7JX-U4WA</v>
      </c>
    </row>
    <row r="206" spans="1:7" ht="12.75" customHeight="1">
      <c r="A206" s="143" t="s">
        <v>3091</v>
      </c>
      <c r="B206" s="143" t="s">
        <v>3092</v>
      </c>
      <c r="C206" s="143" t="s">
        <v>487</v>
      </c>
      <c r="D206" s="143" t="s">
        <v>1060</v>
      </c>
      <c r="E206" s="143" t="s">
        <v>1061</v>
      </c>
      <c r="F206" s="143">
        <v>0</v>
      </c>
      <c r="G206" t="str">
        <f>Table_1[[#This Row],[seller-sku]]</f>
        <v>AZ-WSX2-HXXB</v>
      </c>
    </row>
    <row r="207" spans="1:7" ht="12.75" customHeight="1">
      <c r="A207" s="143" t="s">
        <v>1537</v>
      </c>
      <c r="B207" s="143" t="s">
        <v>1538</v>
      </c>
      <c r="C207" s="143" t="s">
        <v>1539</v>
      </c>
      <c r="D207" s="143" t="s">
        <v>1060</v>
      </c>
      <c r="E207" s="143" t="s">
        <v>1061</v>
      </c>
      <c r="F207" s="143">
        <v>0</v>
      </c>
      <c r="G207" t="str">
        <f>Table_1[[#This Row],[seller-sku]]</f>
        <v>5P-9GFF-A1P2-FBA</v>
      </c>
    </row>
    <row r="208" spans="1:7" ht="12.75" customHeight="1">
      <c r="A208" s="143" t="s">
        <v>1540</v>
      </c>
      <c r="B208" s="143" t="s">
        <v>1541</v>
      </c>
      <c r="C208" s="143" t="s">
        <v>69</v>
      </c>
      <c r="D208" s="143" t="s">
        <v>1060</v>
      </c>
      <c r="E208" s="143" t="s">
        <v>1061</v>
      </c>
      <c r="F208" s="143">
        <v>0</v>
      </c>
      <c r="G208" t="str">
        <f>Table_1[[#This Row],[seller-sku]]</f>
        <v>CB-CP-XLRWH-ED-3M2U</v>
      </c>
    </row>
    <row r="209" spans="1:7" ht="12.75" customHeight="1">
      <c r="A209" s="143" t="s">
        <v>1542</v>
      </c>
      <c r="B209" s="143" t="s">
        <v>1543</v>
      </c>
      <c r="C209" s="143" t="s">
        <v>808</v>
      </c>
      <c r="D209" s="143" t="s">
        <v>1060</v>
      </c>
      <c r="E209" s="143" t="s">
        <v>1061</v>
      </c>
      <c r="F209" s="143">
        <v>0</v>
      </c>
      <c r="G209" t="str">
        <f>Table_1[[#This Row],[seller-sku]]</f>
        <v>4U-JDF4-QNDE</v>
      </c>
    </row>
    <row r="210" spans="1:7" ht="12.75" customHeight="1">
      <c r="A210" s="143" t="s">
        <v>1544</v>
      </c>
      <c r="B210" s="143" t="s">
        <v>1545</v>
      </c>
      <c r="C210" s="143" t="s">
        <v>184</v>
      </c>
      <c r="D210" s="143" t="s">
        <v>1060</v>
      </c>
      <c r="E210" s="143" t="s">
        <v>1061</v>
      </c>
      <c r="F210" s="143">
        <v>50</v>
      </c>
      <c r="G210" t="str">
        <f>Table_1[[#This Row],[seller-sku]]</f>
        <v>MJ-00FI-GCU4</v>
      </c>
    </row>
    <row r="211" spans="1:7" ht="12.75" customHeight="1">
      <c r="A211" s="143" t="s">
        <v>1546</v>
      </c>
      <c r="B211" s="143" t="s">
        <v>1547</v>
      </c>
      <c r="C211" s="143" t="s">
        <v>968</v>
      </c>
      <c r="D211" s="143" t="s">
        <v>1060</v>
      </c>
      <c r="E211" s="143" t="s">
        <v>1061</v>
      </c>
      <c r="F211" s="143">
        <v>0</v>
      </c>
      <c r="G211" t="str">
        <f>Table_1[[#This Row],[seller-sku]]</f>
        <v>PD-BIIL-1H73</v>
      </c>
    </row>
    <row r="212" spans="1:7" ht="12.75" customHeight="1">
      <c r="A212" s="143" t="s">
        <v>1548</v>
      </c>
      <c r="B212" s="143" t="s">
        <v>1549</v>
      </c>
      <c r="C212" s="143" t="s">
        <v>1550</v>
      </c>
      <c r="D212" s="143" t="s">
        <v>1060</v>
      </c>
      <c r="E212" s="143" t="s">
        <v>1061</v>
      </c>
      <c r="F212" s="143">
        <v>0</v>
      </c>
      <c r="G212" t="str">
        <f>Table_1[[#This Row],[seller-sku]]</f>
        <v>MI-84QS-OGQG</v>
      </c>
    </row>
    <row r="213" spans="1:7" ht="12.75" customHeight="1">
      <c r="A213" s="143" t="s">
        <v>1551</v>
      </c>
      <c r="B213" s="143" t="s">
        <v>1552</v>
      </c>
      <c r="C213" s="143" t="s">
        <v>1553</v>
      </c>
      <c r="D213" s="143" t="s">
        <v>1060</v>
      </c>
      <c r="E213" s="143" t="s">
        <v>1061</v>
      </c>
      <c r="F213" s="143">
        <v>0</v>
      </c>
      <c r="G213" t="str">
        <f>Table_1[[#This Row],[seller-sku]]</f>
        <v>H3-T19O-8K18</v>
      </c>
    </row>
    <row r="214" spans="1:7" ht="12.75" customHeight="1">
      <c r="A214" s="143" t="s">
        <v>1554</v>
      </c>
      <c r="B214" s="143" t="s">
        <v>1555</v>
      </c>
      <c r="C214" s="143" t="s">
        <v>1556</v>
      </c>
      <c r="D214" s="143" t="s">
        <v>1060</v>
      </c>
      <c r="E214" s="143" t="s">
        <v>1061</v>
      </c>
      <c r="F214" s="143">
        <v>0</v>
      </c>
      <c r="G214" t="str">
        <f>Table_1[[#This Row],[seller-sku]]</f>
        <v>FL-0MMS-R275</v>
      </c>
    </row>
    <row r="215" spans="1:7" ht="12.75" customHeight="1">
      <c r="A215" s="143" t="s">
        <v>1073</v>
      </c>
      <c r="B215" s="143" t="s">
        <v>1074</v>
      </c>
      <c r="C215" s="143" t="s">
        <v>389</v>
      </c>
      <c r="D215" s="143" t="s">
        <v>1060</v>
      </c>
      <c r="E215" s="143" t="s">
        <v>1061</v>
      </c>
      <c r="F215" s="143">
        <v>0</v>
      </c>
      <c r="G215" t="str">
        <f>Table_1[[#This Row],[seller-sku]]</f>
        <v>CPTSXLRFWH150-1</v>
      </c>
    </row>
    <row r="216" spans="1:7" ht="12.75" customHeight="1">
      <c r="A216" s="143" t="s">
        <v>1557</v>
      </c>
      <c r="B216" s="143" t="s">
        <v>1558</v>
      </c>
      <c r="C216" s="143" t="s">
        <v>114</v>
      </c>
      <c r="D216" s="143" t="s">
        <v>1060</v>
      </c>
      <c r="E216" s="143" t="s">
        <v>1061</v>
      </c>
      <c r="F216" s="143">
        <v>0</v>
      </c>
      <c r="G216" t="str">
        <f>Table_1[[#This Row],[seller-sku]]</f>
        <v>EF-K3Y7-DZHD</v>
      </c>
    </row>
    <row r="217" spans="1:7" ht="12.75" customHeight="1">
      <c r="A217" s="143" t="s">
        <v>1559</v>
      </c>
      <c r="B217" s="143" t="s">
        <v>1560</v>
      </c>
      <c r="C217" s="143" t="s">
        <v>1561</v>
      </c>
      <c r="D217" s="143" t="s">
        <v>1060</v>
      </c>
      <c r="E217" s="143" t="s">
        <v>1061</v>
      </c>
      <c r="F217" s="143">
        <v>0</v>
      </c>
      <c r="G217" t="str">
        <f>Table_1[[#This Row],[seller-sku]]</f>
        <v>GG-SKKU-WR72</v>
      </c>
    </row>
    <row r="218" spans="1:7" ht="12.75" customHeight="1">
      <c r="A218" s="143" t="s">
        <v>1562</v>
      </c>
      <c r="B218" s="143" t="s">
        <v>1563</v>
      </c>
      <c r="C218" s="143" t="s">
        <v>1564</v>
      </c>
      <c r="D218" s="143" t="s">
        <v>1060</v>
      </c>
      <c r="E218" s="143" t="s">
        <v>1061</v>
      </c>
      <c r="F218" s="143">
        <v>0</v>
      </c>
      <c r="G218" t="str">
        <f>Table_1[[#This Row],[seller-sku]]</f>
        <v>O2-EZG0-HH2K</v>
      </c>
    </row>
    <row r="219" spans="1:7" ht="12.75" customHeight="1">
      <c r="A219" s="143" t="s">
        <v>1565</v>
      </c>
      <c r="B219" s="143" t="s">
        <v>1566</v>
      </c>
      <c r="C219" s="143" t="s">
        <v>1567</v>
      </c>
      <c r="D219" s="143" t="s">
        <v>1060</v>
      </c>
      <c r="E219" s="143" t="s">
        <v>1061</v>
      </c>
      <c r="F219" s="143">
        <v>0</v>
      </c>
      <c r="G219" t="str">
        <f>Table_1[[#This Row],[seller-sku]]</f>
        <v>HE-E9GW-DQHH</v>
      </c>
    </row>
    <row r="220" spans="1:7" ht="12.75" customHeight="1">
      <c r="A220" s="143" t="s">
        <v>1568</v>
      </c>
      <c r="B220" s="143" t="s">
        <v>1569</v>
      </c>
      <c r="C220" s="143" t="s">
        <v>1570</v>
      </c>
      <c r="D220" s="143" t="s">
        <v>1060</v>
      </c>
      <c r="E220" s="143" t="s">
        <v>1061</v>
      </c>
      <c r="F220" s="143">
        <v>0</v>
      </c>
      <c r="G220" t="str">
        <f>Table_1[[#This Row],[seller-sku]]</f>
        <v>RC-148J-S12B</v>
      </c>
    </row>
    <row r="221" spans="1:7" ht="12.75" customHeight="1">
      <c r="A221" s="143" t="s">
        <v>1571</v>
      </c>
      <c r="B221" s="143" t="s">
        <v>1572</v>
      </c>
      <c r="C221" s="143" t="s">
        <v>1573</v>
      </c>
      <c r="D221" s="143" t="s">
        <v>1060</v>
      </c>
      <c r="E221" s="143" t="s">
        <v>1061</v>
      </c>
      <c r="F221" s="143">
        <v>0</v>
      </c>
      <c r="G221" t="str">
        <f>Table_1[[#This Row],[seller-sku]]</f>
        <v>CPTSXLRFWH3-2</v>
      </c>
    </row>
    <row r="222" spans="1:7" ht="12.75" customHeight="1">
      <c r="A222" s="143" t="s">
        <v>1574</v>
      </c>
      <c r="B222" s="143" t="s">
        <v>1575</v>
      </c>
      <c r="C222" s="143" t="s">
        <v>846</v>
      </c>
      <c r="D222" s="143" t="s">
        <v>1060</v>
      </c>
      <c r="E222" s="143" t="s">
        <v>1061</v>
      </c>
      <c r="F222" s="143">
        <v>3</v>
      </c>
      <c r="G222" t="str">
        <f>Table_1[[#This Row],[seller-sku]]</f>
        <v>R5-Z7B2-9M5P</v>
      </c>
    </row>
    <row r="223" spans="1:7" ht="12.75" customHeight="1">
      <c r="A223" s="143" t="s">
        <v>1084</v>
      </c>
      <c r="B223" s="143" t="s">
        <v>1085</v>
      </c>
      <c r="C223" s="143" t="s">
        <v>393</v>
      </c>
      <c r="D223" s="143" t="s">
        <v>1060</v>
      </c>
      <c r="E223" s="143" t="s">
        <v>1061</v>
      </c>
      <c r="F223" s="143">
        <v>0</v>
      </c>
      <c r="G223" t="str">
        <f>Table_1[[#This Row],[seller-sku]]</f>
        <v>CPTSXLRFWH2-1</v>
      </c>
    </row>
    <row r="224" spans="1:7" ht="12.75" customHeight="1">
      <c r="A224" s="143" t="s">
        <v>1576</v>
      </c>
      <c r="B224" s="143" t="s">
        <v>1577</v>
      </c>
      <c r="C224" s="143" t="s">
        <v>1578</v>
      </c>
      <c r="D224" s="143" t="s">
        <v>1060</v>
      </c>
      <c r="E224" s="143" t="s">
        <v>1061</v>
      </c>
      <c r="F224" s="143">
        <v>0</v>
      </c>
      <c r="G224" t="str">
        <f>Table_1[[#This Row],[seller-sku]]</f>
        <v>QT-FSDL-W9XC</v>
      </c>
    </row>
    <row r="225" spans="1:7" ht="12.75" customHeight="1">
      <c r="A225" s="143" t="s">
        <v>1579</v>
      </c>
      <c r="B225" s="143" t="s">
        <v>1580</v>
      </c>
      <c r="C225" s="143" t="s">
        <v>1581</v>
      </c>
      <c r="D225" s="143" t="s">
        <v>1060</v>
      </c>
      <c r="E225" s="143" t="s">
        <v>1061</v>
      </c>
      <c r="F225" s="143">
        <v>0</v>
      </c>
      <c r="G225" t="str">
        <f>Table_1[[#This Row],[seller-sku]]</f>
        <v>K1-5A6J-AXXX</v>
      </c>
    </row>
    <row r="226" spans="1:7" ht="12.75" customHeight="1">
      <c r="A226" s="143" t="s">
        <v>1582</v>
      </c>
      <c r="B226" s="143" t="s">
        <v>1583</v>
      </c>
      <c r="C226" s="143" t="s">
        <v>520</v>
      </c>
      <c r="D226" s="143" t="s">
        <v>1060</v>
      </c>
      <c r="E226" s="143" t="s">
        <v>1061</v>
      </c>
      <c r="F226" s="143">
        <v>0</v>
      </c>
      <c r="G226" t="str">
        <f>Table_1[[#This Row],[seller-sku]]</f>
        <v>QM-UPOG-P3EY</v>
      </c>
    </row>
    <row r="227" spans="1:7" ht="12.75" customHeight="1">
      <c r="A227" s="143" t="s">
        <v>1584</v>
      </c>
      <c r="B227" s="143" t="s">
        <v>1585</v>
      </c>
      <c r="C227" s="143" t="s">
        <v>1586</v>
      </c>
      <c r="D227" s="143" t="s">
        <v>1060</v>
      </c>
      <c r="E227" s="143" t="s">
        <v>1061</v>
      </c>
      <c r="F227" s="143">
        <v>0</v>
      </c>
      <c r="G227" t="str">
        <f>Table_1[[#This Row],[seller-sku]]</f>
        <v>JL-U413-34NC</v>
      </c>
    </row>
    <row r="228" spans="1:7" ht="12.75" customHeight="1">
      <c r="A228" s="143" t="s">
        <v>1587</v>
      </c>
      <c r="B228" s="143" t="s">
        <v>1588</v>
      </c>
      <c r="C228" s="143" t="s">
        <v>441</v>
      </c>
      <c r="D228" s="143" t="s">
        <v>1060</v>
      </c>
      <c r="E228" s="143" t="s">
        <v>1061</v>
      </c>
      <c r="F228" s="143">
        <v>100</v>
      </c>
      <c r="G228" t="str">
        <f>Table_1[[#This Row],[seller-sku]]</f>
        <v>OG-QXH6-QJY4</v>
      </c>
    </row>
    <row r="229" spans="1:7" ht="12.75" customHeight="1">
      <c r="A229" s="143" t="s">
        <v>1589</v>
      </c>
      <c r="B229" s="143" t="s">
        <v>1590</v>
      </c>
      <c r="C229" s="143" t="s">
        <v>1591</v>
      </c>
      <c r="D229" s="143" t="s">
        <v>1060</v>
      </c>
      <c r="E229" s="143" t="s">
        <v>1061</v>
      </c>
      <c r="F229" s="143">
        <v>0</v>
      </c>
      <c r="G229" t="str">
        <f>Table_1[[#This Row],[seller-sku]]</f>
        <v>RE-297O-4N8M</v>
      </c>
    </row>
    <row r="230" spans="1:7" ht="12.75" customHeight="1">
      <c r="A230" s="143" t="s">
        <v>1592</v>
      </c>
      <c r="B230" s="143" t="s">
        <v>1593</v>
      </c>
      <c r="C230" s="143" t="s">
        <v>1594</v>
      </c>
      <c r="D230" s="143" t="s">
        <v>1060</v>
      </c>
      <c r="E230" s="143" t="s">
        <v>1061</v>
      </c>
      <c r="F230" s="143">
        <v>0</v>
      </c>
      <c r="G230" t="str">
        <f>Table_1[[#This Row],[seller-sku]]</f>
        <v>CPTSXLRMWH2-2</v>
      </c>
    </row>
    <row r="231" spans="1:7" ht="12.75" customHeight="1">
      <c r="A231" s="143" t="s">
        <v>1595</v>
      </c>
      <c r="B231" s="143" t="s">
        <v>1596</v>
      </c>
      <c r="C231" s="143" t="s">
        <v>1597</v>
      </c>
      <c r="D231" s="143" t="s">
        <v>1060</v>
      </c>
      <c r="E231" s="143" t="s">
        <v>1061</v>
      </c>
      <c r="F231" s="143">
        <v>20</v>
      </c>
      <c r="G231" t="str">
        <f>Table_1[[#This Row],[seller-sku]]</f>
        <v>NV-ZQPV-IH2L</v>
      </c>
    </row>
    <row r="232" spans="1:7" ht="12.75" customHeight="1">
      <c r="A232" s="143" t="s">
        <v>1598</v>
      </c>
      <c r="B232" s="143" t="s">
        <v>1599</v>
      </c>
      <c r="C232" s="143" t="s">
        <v>1600</v>
      </c>
      <c r="D232" s="143" t="s">
        <v>1060</v>
      </c>
      <c r="E232" s="143" t="s">
        <v>1061</v>
      </c>
      <c r="F232" s="143">
        <v>0</v>
      </c>
      <c r="G232" t="str">
        <f>Table_1[[#This Row],[seller-sku]]</f>
        <v>J8-COBF-406A</v>
      </c>
    </row>
    <row r="233" spans="1:7" ht="12.75" customHeight="1">
      <c r="A233" s="143" t="s">
        <v>1601</v>
      </c>
      <c r="B233" s="143" t="s">
        <v>1602</v>
      </c>
      <c r="C233" s="143" t="s">
        <v>1603</v>
      </c>
      <c r="D233" s="143" t="s">
        <v>1060</v>
      </c>
      <c r="E233" s="143" t="s">
        <v>1061</v>
      </c>
      <c r="F233" s="143">
        <v>0</v>
      </c>
      <c r="G233" t="str">
        <f>Table_1[[#This Row],[seller-sku]]</f>
        <v>R7-SS7Y-5CKU</v>
      </c>
    </row>
    <row r="234" spans="1:7" ht="12.75" customHeight="1">
      <c r="A234" s="143" t="s">
        <v>1604</v>
      </c>
      <c r="B234" s="143" t="s">
        <v>1605</v>
      </c>
      <c r="C234" s="143" t="s">
        <v>1606</v>
      </c>
      <c r="D234" s="143" t="s">
        <v>1060</v>
      </c>
      <c r="E234" s="143" t="s">
        <v>1061</v>
      </c>
      <c r="F234" s="143">
        <v>0</v>
      </c>
      <c r="G234" t="str">
        <f>Table_1[[#This Row],[seller-sku]]</f>
        <v>K7-XR3A-5NJB</v>
      </c>
    </row>
    <row r="235" spans="1:7" ht="12.75" customHeight="1">
      <c r="A235" s="143" t="s">
        <v>1607</v>
      </c>
      <c r="B235" s="143" t="s">
        <v>1608</v>
      </c>
      <c r="C235" s="143" t="s">
        <v>1609</v>
      </c>
      <c r="D235" s="143" t="s">
        <v>1060</v>
      </c>
      <c r="E235" s="143" t="s">
        <v>1061</v>
      </c>
      <c r="F235" s="143">
        <v>9</v>
      </c>
      <c r="G235" t="str">
        <f>Table_1[[#This Row],[seller-sku]]</f>
        <v>FP-T5SH-4108</v>
      </c>
    </row>
    <row r="236" spans="1:7" ht="12.75" customHeight="1">
      <c r="A236" s="143" t="s">
        <v>1610</v>
      </c>
      <c r="B236" s="143" t="s">
        <v>1611</v>
      </c>
      <c r="C236" s="143" t="s">
        <v>129</v>
      </c>
      <c r="D236" s="143" t="s">
        <v>1060</v>
      </c>
      <c r="E236" s="143" t="s">
        <v>1061</v>
      </c>
      <c r="F236" s="143">
        <v>0</v>
      </c>
      <c r="G236" t="str">
        <f>Table_1[[#This Row],[seller-sku]]</f>
        <v>HI-KGV0-XO79</v>
      </c>
    </row>
    <row r="237" spans="1:7" ht="12.75" customHeight="1">
      <c r="A237" s="143" t="s">
        <v>1615</v>
      </c>
      <c r="B237" s="143" t="s">
        <v>1616</v>
      </c>
      <c r="C237" s="143" t="s">
        <v>1617</v>
      </c>
      <c r="D237" s="143" t="s">
        <v>1060</v>
      </c>
      <c r="E237" s="143" t="s">
        <v>1061</v>
      </c>
      <c r="F237" s="143">
        <v>0</v>
      </c>
      <c r="G237" t="str">
        <f>Table_1[[#This Row],[seller-sku]]</f>
        <v>IJ-WMYN-PMO3</v>
      </c>
    </row>
    <row r="238" spans="1:7" ht="12.75" customHeight="1">
      <c r="A238" s="143" t="s">
        <v>1618</v>
      </c>
      <c r="B238" s="143" t="s">
        <v>1619</v>
      </c>
      <c r="C238" s="143" t="s">
        <v>648</v>
      </c>
      <c r="D238" s="143" t="s">
        <v>1060</v>
      </c>
      <c r="E238" s="143" t="s">
        <v>1061</v>
      </c>
      <c r="F238" s="143">
        <v>0</v>
      </c>
      <c r="G238" t="str">
        <f>Table_1[[#This Row],[seller-sku]]</f>
        <v>IV-M7S8-6NCQ</v>
      </c>
    </row>
    <row r="239" spans="1:7" ht="12.75" customHeight="1">
      <c r="A239" s="143" t="s">
        <v>1620</v>
      </c>
      <c r="B239" s="143" t="s">
        <v>1621</v>
      </c>
      <c r="C239" s="143" t="s">
        <v>433</v>
      </c>
      <c r="D239" s="143" t="s">
        <v>1060</v>
      </c>
      <c r="E239" s="143" t="s">
        <v>1061</v>
      </c>
      <c r="F239" s="143">
        <v>101</v>
      </c>
      <c r="G239" t="str">
        <f>Table_1[[#This Row],[seller-sku]]</f>
        <v>I3-GZLN-KCB0</v>
      </c>
    </row>
    <row r="240" spans="1:7" ht="12.75" customHeight="1">
      <c r="A240" s="143" t="s">
        <v>1622</v>
      </c>
      <c r="B240" s="143" t="s">
        <v>1623</v>
      </c>
      <c r="C240" s="143" t="s">
        <v>170</v>
      </c>
      <c r="D240" s="143" t="s">
        <v>1060</v>
      </c>
      <c r="E240" s="143" t="s">
        <v>1061</v>
      </c>
      <c r="F240" s="143">
        <v>50</v>
      </c>
      <c r="G240" t="str">
        <f>Table_1[[#This Row],[seller-sku]]</f>
        <v>PN-4CJY-GG95</v>
      </c>
    </row>
    <row r="241" spans="1:7" ht="12.75" customHeight="1">
      <c r="A241" s="143" t="s">
        <v>1624</v>
      </c>
      <c r="B241" s="143" t="s">
        <v>1625</v>
      </c>
      <c r="C241" s="143" t="s">
        <v>1626</v>
      </c>
      <c r="D241" s="143" t="s">
        <v>1060</v>
      </c>
      <c r="E241" s="143" t="s">
        <v>1061</v>
      </c>
      <c r="F241" s="143">
        <v>0</v>
      </c>
      <c r="G241" t="str">
        <f>Table_1[[#This Row],[seller-sku]]</f>
        <v>G4-3NRI-EEBY-FBA</v>
      </c>
    </row>
    <row r="242" spans="1:7" ht="12.75" customHeight="1">
      <c r="A242" s="143" t="s">
        <v>1627</v>
      </c>
      <c r="B242" s="143" t="s">
        <v>1628</v>
      </c>
      <c r="C242" s="143" t="s">
        <v>1629</v>
      </c>
      <c r="D242" s="143" t="s">
        <v>1060</v>
      </c>
      <c r="E242" s="143" t="s">
        <v>1061</v>
      </c>
      <c r="F242" s="143">
        <v>0</v>
      </c>
      <c r="G242" t="str">
        <f>Table_1[[#This Row],[seller-sku]]</f>
        <v>L0-45XN-OMNC</v>
      </c>
    </row>
    <row r="243" spans="1:7" ht="12.75" customHeight="1">
      <c r="A243" s="143" t="s">
        <v>1630</v>
      </c>
      <c r="B243" s="143" t="s">
        <v>1631</v>
      </c>
      <c r="C243" s="143" t="s">
        <v>1632</v>
      </c>
      <c r="D243" s="143" t="s">
        <v>1060</v>
      </c>
      <c r="E243" s="143" t="s">
        <v>1061</v>
      </c>
      <c r="F243" s="143">
        <v>0</v>
      </c>
      <c r="G243" t="str">
        <f>Table_1[[#This Row],[seller-sku]]</f>
        <v>OX-CJ1S-88B9</v>
      </c>
    </row>
    <row r="244" spans="1:7" ht="12.75" customHeight="1">
      <c r="A244" s="143" t="s">
        <v>1633</v>
      </c>
      <c r="B244" s="143" t="s">
        <v>1634</v>
      </c>
      <c r="C244" s="143" t="s">
        <v>430</v>
      </c>
      <c r="D244" s="143" t="s">
        <v>1060</v>
      </c>
      <c r="E244" s="143" t="s">
        <v>1061</v>
      </c>
      <c r="F244" s="143">
        <v>0</v>
      </c>
      <c r="G244" t="str">
        <f>Table_1[[#This Row],[seller-sku]]</f>
        <v>IA-22XH-2VX3</v>
      </c>
    </row>
    <row r="245" spans="1:7" ht="12.75" customHeight="1">
      <c r="A245" s="143" t="s">
        <v>1633</v>
      </c>
      <c r="B245" s="143" t="s">
        <v>1634</v>
      </c>
      <c r="C245" s="143" t="s">
        <v>430</v>
      </c>
      <c r="D245" s="143" t="s">
        <v>1060</v>
      </c>
      <c r="E245" s="143" t="s">
        <v>1167</v>
      </c>
      <c r="F245" s="143">
        <v>1</v>
      </c>
      <c r="G245" t="str">
        <f>Table_1[[#This Row],[seller-sku]]</f>
        <v>IA-22XH-2VX3</v>
      </c>
    </row>
    <row r="246" spans="1:7" ht="12.75" customHeight="1">
      <c r="A246" s="143" t="s">
        <v>1635</v>
      </c>
      <c r="B246" s="143" t="s">
        <v>1636</v>
      </c>
      <c r="C246" s="143" t="s">
        <v>1637</v>
      </c>
      <c r="D246" s="143" t="s">
        <v>1060</v>
      </c>
      <c r="E246" s="143" t="s">
        <v>1061</v>
      </c>
      <c r="F246" s="143">
        <v>9</v>
      </c>
      <c r="G246" t="str">
        <f>Table_1[[#This Row],[seller-sku]]</f>
        <v>EX-V271-5GON</v>
      </c>
    </row>
    <row r="247" spans="1:7" ht="12.75" customHeight="1">
      <c r="A247" s="143" t="s">
        <v>1638</v>
      </c>
      <c r="B247" s="143" t="s">
        <v>1639</v>
      </c>
      <c r="C247" s="143" t="s">
        <v>1011</v>
      </c>
      <c r="D247" s="143" t="s">
        <v>1060</v>
      </c>
      <c r="E247" s="143" t="s">
        <v>1061</v>
      </c>
      <c r="F247" s="143">
        <v>20</v>
      </c>
      <c r="G247" t="str">
        <f>Table_1[[#This Row],[seller-sku]]</f>
        <v>GZ-H42W-H2CH</v>
      </c>
    </row>
    <row r="248" spans="1:7" ht="12.75" customHeight="1">
      <c r="A248" s="143" t="s">
        <v>1640</v>
      </c>
      <c r="B248" s="143" t="s">
        <v>1641</v>
      </c>
      <c r="C248" s="143" t="s">
        <v>592</v>
      </c>
      <c r="D248" s="143" t="s">
        <v>1060</v>
      </c>
      <c r="E248" s="143" t="s">
        <v>1061</v>
      </c>
      <c r="F248" s="143">
        <v>0</v>
      </c>
      <c r="G248" t="str">
        <f>Table_1[[#This Row],[seller-sku]]</f>
        <v>D4-V8GE-CUKN-FBA</v>
      </c>
    </row>
    <row r="249" spans="1:7" ht="12.75" customHeight="1">
      <c r="A249" s="143" t="s">
        <v>1642</v>
      </c>
      <c r="B249" s="143" t="s">
        <v>1643</v>
      </c>
      <c r="C249" s="143" t="s">
        <v>1644</v>
      </c>
      <c r="D249" s="143" t="s">
        <v>1060</v>
      </c>
      <c r="E249" s="143" t="s">
        <v>1061</v>
      </c>
      <c r="F249" s="143">
        <v>0</v>
      </c>
      <c r="G249" t="str">
        <f>Table_1[[#This Row],[seller-sku]]</f>
        <v>OU-O32W-53P0 -FBA</v>
      </c>
    </row>
    <row r="250" spans="1:7" ht="12.75" customHeight="1">
      <c r="A250" s="143" t="s">
        <v>1645</v>
      </c>
      <c r="B250" s="143" t="s">
        <v>1646</v>
      </c>
      <c r="C250" s="143" t="s">
        <v>1647</v>
      </c>
      <c r="D250" s="143" t="s">
        <v>1060</v>
      </c>
      <c r="E250" s="143" t="s">
        <v>1061</v>
      </c>
      <c r="F250" s="143">
        <v>0</v>
      </c>
      <c r="G250" t="str">
        <f>Table_1[[#This Row],[seller-sku]]</f>
        <v>J9-DINY-DD75</v>
      </c>
    </row>
    <row r="251" spans="1:7" ht="12.75" customHeight="1">
      <c r="A251" s="143" t="s">
        <v>1648</v>
      </c>
      <c r="B251" s="143" t="s">
        <v>1649</v>
      </c>
      <c r="C251" s="143" t="s">
        <v>1650</v>
      </c>
      <c r="D251" s="143" t="s">
        <v>1060</v>
      </c>
      <c r="E251" s="143" t="s">
        <v>1061</v>
      </c>
      <c r="F251" s="143">
        <v>0</v>
      </c>
      <c r="G251" t="str">
        <f>Table_1[[#This Row],[seller-sku]]</f>
        <v>CT-ONM4-7RMU</v>
      </c>
    </row>
    <row r="252" spans="1:7" ht="12.75" customHeight="1">
      <c r="A252" s="143" t="s">
        <v>1651</v>
      </c>
      <c r="B252" s="143" t="s">
        <v>1652</v>
      </c>
      <c r="C252" s="143" t="s">
        <v>1653</v>
      </c>
      <c r="D252" s="143" t="s">
        <v>1060</v>
      </c>
      <c r="E252" s="143" t="s">
        <v>1061</v>
      </c>
      <c r="F252" s="143">
        <v>0</v>
      </c>
      <c r="G252" t="str">
        <f>Table_1[[#This Row],[seller-sku]]</f>
        <v>FM-GJ8F-2KGK</v>
      </c>
    </row>
    <row r="253" spans="1:7" ht="12.75" customHeight="1">
      <c r="A253" s="143" t="s">
        <v>1654</v>
      </c>
      <c r="B253" s="143" t="s">
        <v>1655</v>
      </c>
      <c r="C253" s="143" t="s">
        <v>1656</v>
      </c>
      <c r="D253" s="143" t="s">
        <v>1060</v>
      </c>
      <c r="E253" s="143" t="s">
        <v>1061</v>
      </c>
      <c r="F253" s="143">
        <v>0</v>
      </c>
      <c r="G253" t="str">
        <f>Table_1[[#This Row],[seller-sku]]</f>
        <v>O7-GRSI-EKJ0</v>
      </c>
    </row>
    <row r="254" spans="1:7" ht="12.75" customHeight="1">
      <c r="A254" s="143" t="s">
        <v>1657</v>
      </c>
      <c r="B254" s="143" t="s">
        <v>1658</v>
      </c>
      <c r="C254" s="143" t="s">
        <v>1659</v>
      </c>
      <c r="D254" s="143" t="s">
        <v>1060</v>
      </c>
      <c r="E254" s="143" t="s">
        <v>1061</v>
      </c>
      <c r="F254" s="143">
        <v>0</v>
      </c>
      <c r="G254" t="str">
        <f>Table_1[[#This Row],[seller-sku]]</f>
        <v>KM-1XSK-35XC</v>
      </c>
    </row>
    <row r="255" spans="1:7" ht="12.75" customHeight="1">
      <c r="A255" s="143" t="s">
        <v>1660</v>
      </c>
      <c r="B255" s="143" t="s">
        <v>1661</v>
      </c>
      <c r="C255" s="143" t="s">
        <v>184</v>
      </c>
      <c r="D255" s="143" t="s">
        <v>1060</v>
      </c>
      <c r="E255" s="143" t="s">
        <v>1061</v>
      </c>
      <c r="F255" s="143">
        <v>70</v>
      </c>
      <c r="G255" t="str">
        <f>Table_1[[#This Row],[seller-sku]]</f>
        <v>FR-5TVP-1F7D</v>
      </c>
    </row>
    <row r="256" spans="1:7" ht="12.75" customHeight="1">
      <c r="A256" s="143" t="s">
        <v>1662</v>
      </c>
      <c r="B256" s="143" t="s">
        <v>1663</v>
      </c>
      <c r="C256" s="143" t="s">
        <v>1664</v>
      </c>
      <c r="D256" s="143" t="s">
        <v>1060</v>
      </c>
      <c r="E256" s="143" t="s">
        <v>1061</v>
      </c>
      <c r="F256" s="143">
        <v>0</v>
      </c>
      <c r="G256" t="str">
        <f>Table_1[[#This Row],[seller-sku]]</f>
        <v>OM-N1FJ-IRC5</v>
      </c>
    </row>
    <row r="257" spans="1:7" ht="12.75" customHeight="1">
      <c r="A257" s="143" t="s">
        <v>1665</v>
      </c>
      <c r="B257" s="143" t="s">
        <v>1666</v>
      </c>
      <c r="C257" s="143" t="s">
        <v>952</v>
      </c>
      <c r="D257" s="143" t="s">
        <v>1060</v>
      </c>
      <c r="E257" s="143" t="s">
        <v>1061</v>
      </c>
      <c r="F257" s="143">
        <v>0</v>
      </c>
      <c r="G257" t="str">
        <f>Table_1[[#This Row],[seller-sku]]</f>
        <v>OT-MPN5-MIT2</v>
      </c>
    </row>
    <row r="258" spans="1:7" ht="12.75" customHeight="1">
      <c r="A258" s="143" t="s">
        <v>1667</v>
      </c>
      <c r="B258" s="143" t="s">
        <v>1668</v>
      </c>
      <c r="C258" s="143" t="s">
        <v>1669</v>
      </c>
      <c r="D258" s="143" t="s">
        <v>1060</v>
      </c>
      <c r="E258" s="143" t="s">
        <v>1061</v>
      </c>
      <c r="F258" s="143">
        <v>0</v>
      </c>
      <c r="G258" t="str">
        <f>Table_1[[#This Row],[seller-sku]]</f>
        <v>Q5-9DKI-3US2</v>
      </c>
    </row>
    <row r="259" spans="1:7" ht="12.75" customHeight="1">
      <c r="A259" s="143" t="s">
        <v>1670</v>
      </c>
      <c r="B259" s="143" t="s">
        <v>1671</v>
      </c>
      <c r="C259" s="143" t="s">
        <v>983</v>
      </c>
      <c r="D259" s="143" t="s">
        <v>1060</v>
      </c>
      <c r="E259" s="143" t="s">
        <v>1061</v>
      </c>
      <c r="F259" s="143">
        <v>0</v>
      </c>
      <c r="G259" t="str">
        <f>Table_1[[#This Row],[seller-sku]]</f>
        <v>IH-397H-O53O</v>
      </c>
    </row>
    <row r="260" spans="1:7" ht="12.75" customHeight="1">
      <c r="A260" s="143" t="s">
        <v>1672</v>
      </c>
      <c r="B260" s="143" t="s">
        <v>1673</v>
      </c>
      <c r="C260" s="143" t="s">
        <v>1674</v>
      </c>
      <c r="D260" s="143" t="s">
        <v>1060</v>
      </c>
      <c r="E260" s="143" t="s">
        <v>1061</v>
      </c>
      <c r="F260" s="143">
        <v>0</v>
      </c>
      <c r="G260" t="str">
        <f>Table_1[[#This Row],[seller-sku]]</f>
        <v>G6-WNWM-X983</v>
      </c>
    </row>
    <row r="261" spans="1:7" ht="12.75" customHeight="1">
      <c r="A261" s="143" t="s">
        <v>1675</v>
      </c>
      <c r="B261" s="143" t="s">
        <v>1676</v>
      </c>
      <c r="C261" s="143" t="s">
        <v>666</v>
      </c>
      <c r="D261" s="143" t="s">
        <v>1060</v>
      </c>
      <c r="E261" s="143" t="s">
        <v>1061</v>
      </c>
      <c r="F261" s="143">
        <v>0</v>
      </c>
      <c r="G261" t="str">
        <f>Table_1[[#This Row],[seller-sku]]</f>
        <v>H9-62XB-FEX3</v>
      </c>
    </row>
    <row r="262" spans="1:7" ht="12.75" customHeight="1">
      <c r="A262" s="143" t="s">
        <v>1677</v>
      </c>
      <c r="B262" s="143" t="s">
        <v>1678</v>
      </c>
      <c r="C262" s="143" t="s">
        <v>1679</v>
      </c>
      <c r="D262" s="143" t="s">
        <v>1060</v>
      </c>
      <c r="E262" s="143" t="s">
        <v>1061</v>
      </c>
      <c r="F262" s="143">
        <v>0</v>
      </c>
      <c r="G262" t="str">
        <f>Table_1[[#This Row],[seller-sku]]</f>
        <v>D1-R6JT-3S3T</v>
      </c>
    </row>
    <row r="263" spans="1:7" ht="12.75" customHeight="1">
      <c r="A263" s="143" t="s">
        <v>1680</v>
      </c>
      <c r="B263" s="143" t="s">
        <v>1681</v>
      </c>
      <c r="C263" s="143" t="s">
        <v>78</v>
      </c>
      <c r="D263" s="143" t="s">
        <v>1060</v>
      </c>
      <c r="E263" s="143" t="s">
        <v>1061</v>
      </c>
      <c r="F263" s="143">
        <v>0</v>
      </c>
      <c r="G263" t="str">
        <f>Table_1[[#This Row],[seller-sku]]</f>
        <v>FP-TSB5-GUA7</v>
      </c>
    </row>
    <row r="264" spans="1:7" ht="12.75" customHeight="1">
      <c r="A264" s="143" t="s">
        <v>1682</v>
      </c>
      <c r="B264" s="143" t="s">
        <v>1683</v>
      </c>
      <c r="C264" s="143" t="s">
        <v>1684</v>
      </c>
      <c r="D264" s="143" t="s">
        <v>1060</v>
      </c>
      <c r="E264" s="143" t="s">
        <v>1061</v>
      </c>
      <c r="F264" s="143">
        <v>0</v>
      </c>
      <c r="G264" t="str">
        <f>Table_1[[#This Row],[seller-sku]]</f>
        <v>LQ-USGK-KRK6</v>
      </c>
    </row>
    <row r="265" spans="1:7" ht="12.75" customHeight="1">
      <c r="A265" s="143" t="s">
        <v>1685</v>
      </c>
      <c r="B265" s="143" t="s">
        <v>1686</v>
      </c>
      <c r="C265" s="143" t="s">
        <v>1687</v>
      </c>
      <c r="D265" s="143" t="s">
        <v>1060</v>
      </c>
      <c r="E265" s="143" t="s">
        <v>1061</v>
      </c>
      <c r="F265" s="143">
        <v>0</v>
      </c>
      <c r="G265" t="str">
        <f>Table_1[[#This Row],[seller-sku]]</f>
        <v>FY-9HDV-A1QX</v>
      </c>
    </row>
    <row r="266" spans="1:7" ht="12.75" customHeight="1">
      <c r="A266" s="143" t="s">
        <v>1691</v>
      </c>
      <c r="B266" s="143" t="s">
        <v>1692</v>
      </c>
      <c r="C266" s="143" t="s">
        <v>1693</v>
      </c>
      <c r="D266" s="143" t="s">
        <v>1060</v>
      </c>
      <c r="E266" s="143" t="s">
        <v>1061</v>
      </c>
      <c r="F266" s="143">
        <v>0</v>
      </c>
      <c r="G266" t="str">
        <f>Table_1[[#This Row],[seller-sku]]</f>
        <v>GP-LJPP-K3EU</v>
      </c>
    </row>
    <row r="267" spans="1:7" ht="12.75" customHeight="1">
      <c r="A267" s="143" t="s">
        <v>1691</v>
      </c>
      <c r="B267" s="143" t="s">
        <v>1692</v>
      </c>
      <c r="C267" s="143" t="s">
        <v>1693</v>
      </c>
      <c r="D267" s="143" t="s">
        <v>1060</v>
      </c>
      <c r="E267" s="143" t="s">
        <v>1167</v>
      </c>
      <c r="F267" s="143">
        <v>2</v>
      </c>
      <c r="G267" t="str">
        <f>Table_1[[#This Row],[seller-sku]]</f>
        <v>GP-LJPP-K3EU</v>
      </c>
    </row>
    <row r="268" spans="1:7" ht="12.75" customHeight="1">
      <c r="A268" s="143" t="s">
        <v>1694</v>
      </c>
      <c r="B268" s="143" t="s">
        <v>1695</v>
      </c>
      <c r="C268" s="143" t="s">
        <v>679</v>
      </c>
      <c r="D268" s="143" t="s">
        <v>1060</v>
      </c>
      <c r="E268" s="143" t="s">
        <v>1061</v>
      </c>
      <c r="F268" s="143">
        <v>19</v>
      </c>
      <c r="G268" t="str">
        <f>Table_1[[#This Row],[seller-sku]]</f>
        <v>OV-27A0-G8FN</v>
      </c>
    </row>
    <row r="269" spans="1:7" ht="12.75" customHeight="1">
      <c r="A269" s="143" t="s">
        <v>1696</v>
      </c>
      <c r="B269" s="143" t="s">
        <v>1697</v>
      </c>
      <c r="C269" s="143" t="s">
        <v>1698</v>
      </c>
      <c r="D269" s="143" t="s">
        <v>1060</v>
      </c>
      <c r="E269" s="143" t="s">
        <v>1061</v>
      </c>
      <c r="F269" s="143">
        <v>0</v>
      </c>
      <c r="G269" t="str">
        <f>Table_1[[#This Row],[seller-sku]]</f>
        <v>PQ-NQ18-7LOQ</v>
      </c>
    </row>
    <row r="270" spans="1:7" ht="12.75" customHeight="1">
      <c r="A270" s="143" t="s">
        <v>1699</v>
      </c>
      <c r="B270" s="143" t="s">
        <v>1700</v>
      </c>
      <c r="C270" s="143" t="s">
        <v>1701</v>
      </c>
      <c r="D270" s="143" t="s">
        <v>1060</v>
      </c>
      <c r="E270" s="143" t="s">
        <v>1061</v>
      </c>
      <c r="F270" s="143">
        <v>0</v>
      </c>
      <c r="G270" t="str">
        <f>Table_1[[#This Row],[seller-sku]]</f>
        <v>HR-QL85-W5W9</v>
      </c>
    </row>
    <row r="271" spans="1:7" ht="12.75" customHeight="1">
      <c r="A271" s="143" t="s">
        <v>1705</v>
      </c>
      <c r="B271" s="143" t="s">
        <v>1706</v>
      </c>
      <c r="C271" s="143" t="s">
        <v>412</v>
      </c>
      <c r="D271" s="143" t="s">
        <v>1060</v>
      </c>
      <c r="E271" s="143" t="s">
        <v>1061</v>
      </c>
      <c r="F271" s="143">
        <v>0</v>
      </c>
      <c r="G271" t="str">
        <f>Table_1[[#This Row],[seller-sku]]</f>
        <v>Q5-WD4S-J56D</v>
      </c>
    </row>
    <row r="272" spans="1:7" ht="12.75" customHeight="1">
      <c r="A272" s="143" t="s">
        <v>1707</v>
      </c>
      <c r="B272" s="143" t="s">
        <v>1708</v>
      </c>
      <c r="C272" s="143" t="s">
        <v>899</v>
      </c>
      <c r="D272" s="143" t="s">
        <v>1060</v>
      </c>
      <c r="E272" s="143" t="s">
        <v>1061</v>
      </c>
      <c r="F272" s="143">
        <v>0</v>
      </c>
      <c r="G272" t="str">
        <f>Table_1[[#This Row],[seller-sku]]</f>
        <v>EC-ZXF1-S2RX</v>
      </c>
    </row>
    <row r="273" spans="1:7" ht="12.75" customHeight="1">
      <c r="A273" s="143" t="s">
        <v>1709</v>
      </c>
      <c r="B273" s="143" t="s">
        <v>1710</v>
      </c>
      <c r="C273" s="143" t="s">
        <v>1711</v>
      </c>
      <c r="D273" s="143" t="s">
        <v>1060</v>
      </c>
      <c r="E273" s="143" t="s">
        <v>1061</v>
      </c>
      <c r="F273" s="143">
        <v>0</v>
      </c>
      <c r="G273" t="str">
        <f>Table_1[[#This Row],[seller-sku]]</f>
        <v>NO-KQ2F-J2Z5</v>
      </c>
    </row>
    <row r="274" spans="1:7" ht="12.75" customHeight="1">
      <c r="A274" s="143" t="s">
        <v>1712</v>
      </c>
      <c r="B274" s="143" t="s">
        <v>1713</v>
      </c>
      <c r="C274" s="143" t="s">
        <v>1714</v>
      </c>
      <c r="D274" s="143" t="s">
        <v>1060</v>
      </c>
      <c r="E274" s="143" t="s">
        <v>1061</v>
      </c>
      <c r="F274" s="143">
        <v>0</v>
      </c>
      <c r="G274" t="str">
        <f>Table_1[[#This Row],[seller-sku]]</f>
        <v>NR-AEGZ-OWVK</v>
      </c>
    </row>
    <row r="275" spans="1:7" ht="12.75" customHeight="1">
      <c r="A275" s="143" t="s">
        <v>1715</v>
      </c>
      <c r="B275" s="143" t="s">
        <v>1716</v>
      </c>
      <c r="C275" s="143" t="s">
        <v>1717</v>
      </c>
      <c r="D275" s="143" t="s">
        <v>1060</v>
      </c>
      <c r="E275" s="143" t="s">
        <v>1061</v>
      </c>
      <c r="F275" s="143">
        <v>0</v>
      </c>
      <c r="G275" t="str">
        <f>Table_1[[#This Row],[seller-sku]]</f>
        <v>FV-RLS5-2AFA</v>
      </c>
    </row>
    <row r="276" spans="1:7" ht="12.75" customHeight="1">
      <c r="A276" s="143" t="s">
        <v>1718</v>
      </c>
      <c r="B276" s="143" t="s">
        <v>1719</v>
      </c>
      <c r="C276" s="143" t="s">
        <v>711</v>
      </c>
      <c r="D276" s="143" t="s">
        <v>1060</v>
      </c>
      <c r="E276" s="143" t="s">
        <v>1061</v>
      </c>
      <c r="F276" s="143">
        <v>16</v>
      </c>
      <c r="G276" t="str">
        <f>Table_1[[#This Row],[seller-sku]]</f>
        <v>QY-KTW0-IENN</v>
      </c>
    </row>
    <row r="277" spans="1:7" ht="12.75" customHeight="1">
      <c r="A277" s="143" t="s">
        <v>1720</v>
      </c>
      <c r="B277" s="143" t="s">
        <v>1721</v>
      </c>
      <c r="C277" s="143" t="s">
        <v>1701</v>
      </c>
      <c r="D277" s="143" t="s">
        <v>1060</v>
      </c>
      <c r="E277" s="143" t="s">
        <v>1061</v>
      </c>
      <c r="F277" s="143">
        <v>0</v>
      </c>
      <c r="G277" t="str">
        <f>Table_1[[#This Row],[seller-sku]]</f>
        <v>IM-3VUJ-0GFU</v>
      </c>
    </row>
    <row r="278" spans="1:7" ht="12.75" customHeight="1">
      <c r="A278" s="143" t="s">
        <v>1722</v>
      </c>
      <c r="B278" s="143" t="s">
        <v>1723</v>
      </c>
      <c r="C278" s="143" t="s">
        <v>1724</v>
      </c>
      <c r="D278" s="143" t="s">
        <v>1060</v>
      </c>
      <c r="E278" s="143" t="s">
        <v>1061</v>
      </c>
      <c r="F278" s="143">
        <v>0</v>
      </c>
      <c r="G278" t="str">
        <f>Table_1[[#This Row],[seller-sku]]</f>
        <v>ME-5IRN-Z35H</v>
      </c>
    </row>
    <row r="279" spans="1:7" ht="12.75" customHeight="1">
      <c r="A279" s="143" t="s">
        <v>1725</v>
      </c>
      <c r="B279" s="143" t="s">
        <v>1726</v>
      </c>
      <c r="C279" s="143" t="s">
        <v>1727</v>
      </c>
      <c r="D279" s="143" t="s">
        <v>1060</v>
      </c>
      <c r="E279" s="143" t="s">
        <v>1061</v>
      </c>
      <c r="F279" s="143">
        <v>0</v>
      </c>
      <c r="G279" t="str">
        <f>Table_1[[#This Row],[seller-sku]]</f>
        <v>QW-0VUW-92RQ</v>
      </c>
    </row>
    <row r="280" spans="1:7" ht="12.75" customHeight="1">
      <c r="A280" s="143" t="s">
        <v>1728</v>
      </c>
      <c r="B280" s="143" t="s">
        <v>1729</v>
      </c>
      <c r="C280" s="143" t="s">
        <v>1730</v>
      </c>
      <c r="D280" s="143" t="s">
        <v>1060</v>
      </c>
      <c r="E280" s="143" t="s">
        <v>1061</v>
      </c>
      <c r="F280" s="143">
        <v>0</v>
      </c>
      <c r="G280" t="str">
        <f>Table_1[[#This Row],[seller-sku]]</f>
        <v>QE-XZ0W-UGXJ</v>
      </c>
    </row>
    <row r="281" spans="1:7" ht="12.75" customHeight="1">
      <c r="A281" s="143" t="s">
        <v>3093</v>
      </c>
      <c r="B281" s="143" t="s">
        <v>3094</v>
      </c>
      <c r="C281" s="143" t="s">
        <v>3095</v>
      </c>
      <c r="D281" s="143" t="s">
        <v>1060</v>
      </c>
      <c r="E281" s="143" t="s">
        <v>1061</v>
      </c>
      <c r="F281" s="143">
        <v>25</v>
      </c>
      <c r="G281" t="str">
        <f>Table_1[[#This Row],[seller-sku]]</f>
        <v>CX-FUOC-HBXE</v>
      </c>
    </row>
    <row r="282" spans="1:7" ht="12.75" customHeight="1">
      <c r="A282" s="143" t="s">
        <v>1731</v>
      </c>
      <c r="B282" s="143" t="s">
        <v>1732</v>
      </c>
      <c r="C282" s="143" t="s">
        <v>1733</v>
      </c>
      <c r="D282" s="143" t="s">
        <v>1060</v>
      </c>
      <c r="E282" s="143" t="s">
        <v>1061</v>
      </c>
      <c r="F282" s="143">
        <v>0</v>
      </c>
      <c r="G282" t="str">
        <f>Table_1[[#This Row],[seller-sku]]</f>
        <v>FY-Y7L9-4DV6</v>
      </c>
    </row>
    <row r="283" spans="1:7" ht="12.75" customHeight="1">
      <c r="A283" s="143" t="s">
        <v>1734</v>
      </c>
      <c r="B283" s="143" t="s">
        <v>1735</v>
      </c>
      <c r="C283" s="143" t="s">
        <v>1736</v>
      </c>
      <c r="D283" s="143" t="s">
        <v>1060</v>
      </c>
      <c r="E283" s="143" t="s">
        <v>1061</v>
      </c>
      <c r="F283" s="143">
        <v>7</v>
      </c>
      <c r="G283" t="str">
        <f>Table_1[[#This Row],[seller-sku]]</f>
        <v>CZ-F7C0-LPRT</v>
      </c>
    </row>
    <row r="284" spans="1:7" ht="12.75" customHeight="1">
      <c r="A284" s="143" t="s">
        <v>1737</v>
      </c>
      <c r="B284" s="143" t="s">
        <v>1738</v>
      </c>
      <c r="C284" s="143" t="s">
        <v>1739</v>
      </c>
      <c r="D284" s="143" t="s">
        <v>1060</v>
      </c>
      <c r="E284" s="143" t="s">
        <v>1061</v>
      </c>
      <c r="F284" s="143">
        <v>0</v>
      </c>
      <c r="G284" t="str">
        <f>Table_1[[#This Row],[seller-sku]]</f>
        <v>FT-672O-MTWR</v>
      </c>
    </row>
    <row r="285" spans="1:7" ht="12.75" customHeight="1">
      <c r="A285" s="143" t="s">
        <v>1740</v>
      </c>
      <c r="B285" s="143" t="s">
        <v>1741</v>
      </c>
      <c r="C285" s="143" t="s">
        <v>806</v>
      </c>
      <c r="D285" s="143" t="s">
        <v>1060</v>
      </c>
      <c r="E285" s="143" t="s">
        <v>1061</v>
      </c>
      <c r="F285" s="143">
        <v>0</v>
      </c>
      <c r="G285" t="str">
        <f>Table_1[[#This Row],[seller-sku]]</f>
        <v>OU-7XUW-RFTL</v>
      </c>
    </row>
    <row r="286" spans="1:7" ht="12.75" customHeight="1">
      <c r="A286" s="143" t="s">
        <v>1742</v>
      </c>
      <c r="B286" s="143" t="s">
        <v>1743</v>
      </c>
      <c r="C286" s="143" t="s">
        <v>1744</v>
      </c>
      <c r="D286" s="143" t="s">
        <v>1060</v>
      </c>
      <c r="E286" s="143" t="s">
        <v>1061</v>
      </c>
      <c r="F286" s="143">
        <v>7</v>
      </c>
      <c r="G286" t="str">
        <f>Table_1[[#This Row],[seller-sku]]</f>
        <v>KS-OJOZ-6M4N</v>
      </c>
    </row>
    <row r="287" spans="1:7" ht="12.75" customHeight="1">
      <c r="A287" s="143" t="s">
        <v>1745</v>
      </c>
      <c r="B287" s="143" t="s">
        <v>1746</v>
      </c>
      <c r="C287" s="143" t="s">
        <v>1747</v>
      </c>
      <c r="D287" s="143" t="s">
        <v>1060</v>
      </c>
      <c r="E287" s="143" t="s">
        <v>1061</v>
      </c>
      <c r="F287" s="143">
        <v>0</v>
      </c>
      <c r="G287" t="str">
        <f>Table_1[[#This Row],[seller-sku]]</f>
        <v>RD-JGDN-9B6Y</v>
      </c>
    </row>
    <row r="288" spans="1:7" ht="12.75" customHeight="1">
      <c r="A288" s="143" t="s">
        <v>1748</v>
      </c>
      <c r="B288" s="143" t="s">
        <v>1749</v>
      </c>
      <c r="C288" s="143" t="s">
        <v>1750</v>
      </c>
      <c r="D288" s="143" t="s">
        <v>1060</v>
      </c>
      <c r="E288" s="143" t="s">
        <v>1061</v>
      </c>
      <c r="F288" s="143">
        <v>0</v>
      </c>
      <c r="G288" t="str">
        <f>Table_1[[#This Row],[seller-sku]]</f>
        <v>IJ-07DT-V6SJ</v>
      </c>
    </row>
    <row r="289" spans="1:7" ht="12.75" customHeight="1">
      <c r="A289" s="143" t="s">
        <v>1751</v>
      </c>
      <c r="B289" s="143" t="s">
        <v>1752</v>
      </c>
      <c r="C289" s="143" t="s">
        <v>1753</v>
      </c>
      <c r="D289" s="143" t="s">
        <v>1060</v>
      </c>
      <c r="E289" s="143" t="s">
        <v>1061</v>
      </c>
      <c r="F289" s="143">
        <v>0</v>
      </c>
      <c r="G289" t="str">
        <f>Table_1[[#This Row],[seller-sku]]</f>
        <v>LK-G39R-XBKA</v>
      </c>
    </row>
    <row r="290" spans="1:7" ht="12.75" customHeight="1">
      <c r="A290" s="143" t="s">
        <v>1754</v>
      </c>
      <c r="B290" s="143" t="s">
        <v>1755</v>
      </c>
      <c r="C290" s="143" t="s">
        <v>908</v>
      </c>
      <c r="D290" s="143" t="s">
        <v>1060</v>
      </c>
      <c r="E290" s="143" t="s">
        <v>1061</v>
      </c>
      <c r="F290" s="143">
        <v>0</v>
      </c>
      <c r="G290" t="str">
        <f>Table_1[[#This Row],[seller-sku]]</f>
        <v>QM-Y75U-GAS3</v>
      </c>
    </row>
    <row r="291" spans="1:7" ht="12.75" customHeight="1">
      <c r="A291" s="143" t="s">
        <v>1756</v>
      </c>
      <c r="B291" s="143" t="s">
        <v>1757</v>
      </c>
      <c r="C291" s="143" t="s">
        <v>1758</v>
      </c>
      <c r="D291" s="143" t="s">
        <v>1060</v>
      </c>
      <c r="E291" s="143" t="s">
        <v>1061</v>
      </c>
      <c r="F291" s="143">
        <v>0</v>
      </c>
      <c r="G291" t="str">
        <f>Table_1[[#This Row],[seller-sku]]</f>
        <v>ER-TSM1-3KS2</v>
      </c>
    </row>
    <row r="292" spans="1:7" ht="12.75" customHeight="1">
      <c r="A292" s="143" t="s">
        <v>1759</v>
      </c>
      <c r="B292" s="143" t="s">
        <v>1760</v>
      </c>
      <c r="C292" s="143" t="s">
        <v>1761</v>
      </c>
      <c r="D292" s="143" t="s">
        <v>1060</v>
      </c>
      <c r="E292" s="143" t="s">
        <v>1061</v>
      </c>
      <c r="F292" s="143">
        <v>15</v>
      </c>
      <c r="G292" t="str">
        <f>Table_1[[#This Row],[seller-sku]]</f>
        <v>KS-8V1J-FKLX</v>
      </c>
    </row>
    <row r="293" spans="1:7" ht="12.75" customHeight="1">
      <c r="A293" s="143" t="s">
        <v>1762</v>
      </c>
      <c r="B293" s="143" t="s">
        <v>1763</v>
      </c>
      <c r="C293" s="143" t="s">
        <v>1764</v>
      </c>
      <c r="D293" s="143" t="s">
        <v>1060</v>
      </c>
      <c r="E293" s="143" t="s">
        <v>1061</v>
      </c>
      <c r="F293" s="143">
        <v>0</v>
      </c>
      <c r="G293" t="str">
        <f>Table_1[[#This Row],[seller-sku]]</f>
        <v>RC-CH9Q-LJSY</v>
      </c>
    </row>
    <row r="294" spans="1:7" ht="12.75" customHeight="1">
      <c r="A294" s="143" t="s">
        <v>1765</v>
      </c>
      <c r="B294" s="143" t="s">
        <v>1766</v>
      </c>
      <c r="C294" s="143" t="s">
        <v>754</v>
      </c>
      <c r="D294" s="143" t="s">
        <v>1060</v>
      </c>
      <c r="E294" s="143" t="s">
        <v>1061</v>
      </c>
      <c r="F294" s="143">
        <v>40</v>
      </c>
      <c r="G294" t="str">
        <f>Table_1[[#This Row],[seller-sku]]</f>
        <v>IN-RM05-G5YF</v>
      </c>
    </row>
    <row r="295" spans="1:7" ht="12.75" customHeight="1">
      <c r="A295" s="143" t="s">
        <v>1767</v>
      </c>
      <c r="B295" s="143" t="s">
        <v>1768</v>
      </c>
      <c r="C295" s="143" t="s">
        <v>531</v>
      </c>
      <c r="D295" s="143" t="s">
        <v>1060</v>
      </c>
      <c r="E295" s="143" t="s">
        <v>1061</v>
      </c>
      <c r="F295" s="143">
        <v>0</v>
      </c>
      <c r="G295" t="str">
        <f>Table_1[[#This Row],[seller-sku]]</f>
        <v>EU-RWJO-3Y70</v>
      </c>
    </row>
    <row r="296" spans="1:7" ht="12.75" customHeight="1">
      <c r="A296" s="143" t="s">
        <v>1769</v>
      </c>
      <c r="B296" s="143" t="s">
        <v>1770</v>
      </c>
      <c r="C296" s="143" t="s">
        <v>1771</v>
      </c>
      <c r="D296" s="143" t="s">
        <v>1060</v>
      </c>
      <c r="E296" s="143" t="s">
        <v>1061</v>
      </c>
      <c r="F296" s="143">
        <v>0</v>
      </c>
      <c r="G296" t="str">
        <f>Table_1[[#This Row],[seller-sku]]</f>
        <v>CX-4S5Y-KDWD</v>
      </c>
    </row>
    <row r="297" spans="1:7" ht="12.75" customHeight="1">
      <c r="A297" s="143" t="s">
        <v>1772</v>
      </c>
      <c r="B297" s="143" t="s">
        <v>1773</v>
      </c>
      <c r="C297" s="143" t="s">
        <v>1774</v>
      </c>
      <c r="D297" s="143" t="s">
        <v>1060</v>
      </c>
      <c r="E297" s="143" t="s">
        <v>1061</v>
      </c>
      <c r="F297" s="143">
        <v>5</v>
      </c>
      <c r="G297" t="str">
        <f>Table_1[[#This Row],[seller-sku]]</f>
        <v>GP-054M-JCX5</v>
      </c>
    </row>
    <row r="298" spans="1:7" ht="12.75" customHeight="1">
      <c r="A298" s="143" t="s">
        <v>1775</v>
      </c>
      <c r="B298" s="143" t="s">
        <v>1776</v>
      </c>
      <c r="C298" s="143" t="s">
        <v>597</v>
      </c>
      <c r="D298" s="143" t="s">
        <v>1060</v>
      </c>
      <c r="E298" s="143" t="s">
        <v>1061</v>
      </c>
      <c r="F298" s="143">
        <v>5</v>
      </c>
      <c r="G298" t="str">
        <f>Table_1[[#This Row],[seller-sku]]</f>
        <v>N0-EHVI-V3J9</v>
      </c>
    </row>
    <row r="299" spans="1:7" ht="12.75" customHeight="1">
      <c r="A299" s="143" t="s">
        <v>1777</v>
      </c>
      <c r="B299" s="143" t="s">
        <v>1778</v>
      </c>
      <c r="C299" s="143" t="s">
        <v>637</v>
      </c>
      <c r="D299" s="143" t="s">
        <v>1060</v>
      </c>
      <c r="E299" s="143" t="s">
        <v>1061</v>
      </c>
      <c r="F299" s="143">
        <v>0</v>
      </c>
      <c r="G299" t="str">
        <f>Table_1[[#This Row],[seller-sku]]</f>
        <v>DJ-PCJP-6H51</v>
      </c>
    </row>
    <row r="300" spans="1:7" ht="12.75" customHeight="1">
      <c r="A300" s="143" t="s">
        <v>1779</v>
      </c>
      <c r="B300" s="143" t="s">
        <v>1780</v>
      </c>
      <c r="C300" s="143" t="s">
        <v>1781</v>
      </c>
      <c r="D300" s="143" t="s">
        <v>1060</v>
      </c>
      <c r="E300" s="143" t="s">
        <v>1061</v>
      </c>
      <c r="F300" s="143">
        <v>24</v>
      </c>
      <c r="G300" t="str">
        <f>Table_1[[#This Row],[seller-sku]]</f>
        <v>QH-OHW6-NTNE</v>
      </c>
    </row>
    <row r="301" spans="1:7" ht="12.75" customHeight="1">
      <c r="A301" s="143" t="s">
        <v>1782</v>
      </c>
      <c r="B301" s="143" t="s">
        <v>1783</v>
      </c>
      <c r="C301" s="143" t="s">
        <v>1784</v>
      </c>
      <c r="D301" s="143" t="s">
        <v>1060</v>
      </c>
      <c r="E301" s="143" t="s">
        <v>1061</v>
      </c>
      <c r="F301" s="143">
        <v>0</v>
      </c>
      <c r="G301" t="str">
        <f>Table_1[[#This Row],[seller-sku]]</f>
        <v>D7-TONI-C46E</v>
      </c>
    </row>
    <row r="302" spans="1:7" ht="12.75" customHeight="1">
      <c r="A302" s="143" t="s">
        <v>1785</v>
      </c>
      <c r="B302" s="143" t="s">
        <v>1786</v>
      </c>
      <c r="C302" s="143" t="s">
        <v>1787</v>
      </c>
      <c r="D302" s="143" t="s">
        <v>1060</v>
      </c>
      <c r="E302" s="143" t="s">
        <v>1061</v>
      </c>
      <c r="F302" s="143">
        <v>0</v>
      </c>
      <c r="G302" t="str">
        <f>Table_1[[#This Row],[seller-sku]]</f>
        <v>HM-XHSE-GZ5P</v>
      </c>
    </row>
    <row r="303" spans="1:7" ht="12.75" customHeight="1">
      <c r="A303" s="143" t="s">
        <v>1788</v>
      </c>
      <c r="B303" s="143" t="s">
        <v>1789</v>
      </c>
      <c r="C303" s="143" t="s">
        <v>1790</v>
      </c>
      <c r="D303" s="143" t="s">
        <v>1060</v>
      </c>
      <c r="E303" s="143" t="s">
        <v>1061</v>
      </c>
      <c r="F303" s="143">
        <v>0</v>
      </c>
      <c r="G303" t="str">
        <f>Table_1[[#This Row],[seller-sku]]</f>
        <v>R4-D498-ZMKM</v>
      </c>
    </row>
    <row r="304" spans="1:7" ht="12.75" customHeight="1">
      <c r="A304" s="143" t="s">
        <v>1791</v>
      </c>
      <c r="B304" s="143" t="s">
        <v>1792</v>
      </c>
      <c r="C304" s="143" t="s">
        <v>146</v>
      </c>
      <c r="D304" s="143" t="s">
        <v>1060</v>
      </c>
      <c r="E304" s="143" t="s">
        <v>1061</v>
      </c>
      <c r="F304" s="143">
        <v>0</v>
      </c>
      <c r="G304" t="str">
        <f>Table_1[[#This Row],[seller-sku]]</f>
        <v>QV-CAMM-6XLE</v>
      </c>
    </row>
    <row r="305" spans="1:7" ht="12.75" customHeight="1">
      <c r="A305" s="143" t="s">
        <v>1793</v>
      </c>
      <c r="B305" s="143" t="s">
        <v>1794</v>
      </c>
      <c r="C305" s="143" t="s">
        <v>877</v>
      </c>
      <c r="D305" s="143" t="s">
        <v>1060</v>
      </c>
      <c r="E305" s="143" t="s">
        <v>1061</v>
      </c>
      <c r="F305" s="143">
        <v>16</v>
      </c>
      <c r="G305" t="str">
        <f>Table_1[[#This Row],[seller-sku]]</f>
        <v>IB-EJLN-M5KP</v>
      </c>
    </row>
    <row r="306" spans="1:7" ht="12.75" customHeight="1">
      <c r="A306" s="143" t="s">
        <v>3096</v>
      </c>
      <c r="B306" s="143" t="s">
        <v>3097</v>
      </c>
      <c r="C306" s="143" t="s">
        <v>1744</v>
      </c>
      <c r="D306" s="143" t="s">
        <v>1060</v>
      </c>
      <c r="E306" s="143" t="s">
        <v>1061</v>
      </c>
      <c r="F306" s="143">
        <v>40</v>
      </c>
      <c r="G306" t="str">
        <f>Table_1[[#This Row],[seller-sku]]</f>
        <v>GP-IQFQ-6EOD</v>
      </c>
    </row>
    <row r="307" spans="1:7" ht="12.75" customHeight="1">
      <c r="A307" s="143" t="s">
        <v>1795</v>
      </c>
      <c r="B307" s="143" t="s">
        <v>1796</v>
      </c>
      <c r="C307" s="143" t="s">
        <v>1797</v>
      </c>
      <c r="D307" s="143" t="s">
        <v>1060</v>
      </c>
      <c r="E307" s="143" t="s">
        <v>1061</v>
      </c>
      <c r="F307" s="143">
        <v>0</v>
      </c>
      <c r="G307" t="str">
        <f>Table_1[[#This Row],[seller-sku]]</f>
        <v>KJ-1XFC-XHCU</v>
      </c>
    </row>
    <row r="308" spans="1:7" ht="12.75" customHeight="1">
      <c r="A308" s="143" t="s">
        <v>1798</v>
      </c>
      <c r="B308" s="143" t="s">
        <v>1799</v>
      </c>
      <c r="C308" s="143" t="s">
        <v>1800</v>
      </c>
      <c r="D308" s="143" t="s">
        <v>1060</v>
      </c>
      <c r="E308" s="143" t="s">
        <v>1061</v>
      </c>
      <c r="F308" s="143">
        <v>0</v>
      </c>
      <c r="G308" t="str">
        <f>Table_1[[#This Row],[seller-sku]]</f>
        <v>CZ-FBRX-4X7Q</v>
      </c>
    </row>
    <row r="309" spans="1:7" ht="12.75" customHeight="1">
      <c r="A309" s="143" t="s">
        <v>1801</v>
      </c>
      <c r="B309" s="143" t="s">
        <v>1802</v>
      </c>
      <c r="C309" s="143" t="s">
        <v>1803</v>
      </c>
      <c r="D309" s="143" t="s">
        <v>1060</v>
      </c>
      <c r="E309" s="143" t="s">
        <v>1061</v>
      </c>
      <c r="F309" s="143">
        <v>0</v>
      </c>
      <c r="G309" t="str">
        <f>Table_1[[#This Row],[seller-sku]]</f>
        <v>F0-THH0-SF5R</v>
      </c>
    </row>
    <row r="310" spans="1:7" ht="12.75" customHeight="1">
      <c r="A310" s="143" t="s">
        <v>1804</v>
      </c>
      <c r="B310" s="143" t="s">
        <v>1805</v>
      </c>
      <c r="C310" s="143" t="s">
        <v>1806</v>
      </c>
      <c r="D310" s="143" t="s">
        <v>1060</v>
      </c>
      <c r="E310" s="143" t="s">
        <v>1061</v>
      </c>
      <c r="F310" s="143">
        <v>0</v>
      </c>
      <c r="G310" t="str">
        <f>Table_1[[#This Row],[seller-sku]]</f>
        <v>PI-0KLX-W5Y6</v>
      </c>
    </row>
    <row r="311" spans="1:7" ht="12.75" customHeight="1">
      <c r="A311" s="143" t="s">
        <v>1809</v>
      </c>
      <c r="B311" s="143" t="s">
        <v>1810</v>
      </c>
      <c r="C311" s="143" t="s">
        <v>990</v>
      </c>
      <c r="D311" s="143" t="s">
        <v>1060</v>
      </c>
      <c r="E311" s="143" t="s">
        <v>1061</v>
      </c>
      <c r="F311" s="143">
        <v>11</v>
      </c>
      <c r="G311" t="str">
        <f>Table_1[[#This Row],[seller-sku]]</f>
        <v>QU-H42W-OPFQ</v>
      </c>
    </row>
    <row r="312" spans="1:7" ht="12.75" customHeight="1">
      <c r="A312" s="143" t="s">
        <v>1811</v>
      </c>
      <c r="B312" s="143" t="s">
        <v>1812</v>
      </c>
      <c r="C312" s="143" t="s">
        <v>1813</v>
      </c>
      <c r="D312" s="143" t="s">
        <v>1060</v>
      </c>
      <c r="E312" s="143" t="s">
        <v>1061</v>
      </c>
      <c r="F312" s="143">
        <v>7</v>
      </c>
      <c r="G312" t="str">
        <f>Table_1[[#This Row],[seller-sku]]</f>
        <v>H2-KXKG-ET1I</v>
      </c>
    </row>
    <row r="313" spans="1:7" ht="12.75" customHeight="1">
      <c r="A313" s="143" t="s">
        <v>1814</v>
      </c>
      <c r="B313" s="143" t="s">
        <v>1815</v>
      </c>
      <c r="C313" s="143" t="s">
        <v>90</v>
      </c>
      <c r="D313" s="143" t="s">
        <v>1060</v>
      </c>
      <c r="E313" s="143" t="s">
        <v>1061</v>
      </c>
      <c r="F313" s="143">
        <v>0</v>
      </c>
      <c r="G313" t="str">
        <f>Table_1[[#This Row],[seller-sku]]</f>
        <v>PS-EGB3-P3QN</v>
      </c>
    </row>
    <row r="314" spans="1:7" ht="12.75" customHeight="1">
      <c r="A314" s="143" t="s">
        <v>1816</v>
      </c>
      <c r="B314" s="143" t="s">
        <v>1817</v>
      </c>
      <c r="C314" s="143" t="s">
        <v>1818</v>
      </c>
      <c r="D314" s="143" t="s">
        <v>1060</v>
      </c>
      <c r="E314" s="143" t="s">
        <v>1061</v>
      </c>
      <c r="F314" s="143">
        <v>9</v>
      </c>
      <c r="G314" t="str">
        <f>Table_1[[#This Row],[seller-sku]]</f>
        <v>J4-0I4D-EQP7</v>
      </c>
    </row>
    <row r="315" spans="1:7" ht="12.75" customHeight="1">
      <c r="A315" s="143" t="s">
        <v>1819</v>
      </c>
      <c r="B315" s="143" t="s">
        <v>1820</v>
      </c>
      <c r="C315" s="143" t="s">
        <v>711</v>
      </c>
      <c r="D315" s="143" t="s">
        <v>1060</v>
      </c>
      <c r="E315" s="143" t="s">
        <v>1061</v>
      </c>
      <c r="F315" s="143">
        <v>0</v>
      </c>
      <c r="G315" t="str">
        <f>Table_1[[#This Row],[seller-sku]]</f>
        <v>FS-RKZK-AYWQ</v>
      </c>
    </row>
    <row r="316" spans="1:7" ht="12.75" customHeight="1">
      <c r="A316" s="143" t="s">
        <v>1821</v>
      </c>
      <c r="B316" s="143" t="s">
        <v>1822</v>
      </c>
      <c r="C316" s="143" t="s">
        <v>855</v>
      </c>
      <c r="D316" s="143" t="s">
        <v>1060</v>
      </c>
      <c r="E316" s="143" t="s">
        <v>1061</v>
      </c>
      <c r="F316" s="143">
        <v>0</v>
      </c>
      <c r="G316" t="str">
        <f>Table_1[[#This Row],[seller-sku]]</f>
        <v>K6-NVQU-ZTNO</v>
      </c>
    </row>
    <row r="317" spans="1:7" ht="12.75" customHeight="1">
      <c r="A317" s="143" t="s">
        <v>1823</v>
      </c>
      <c r="B317" s="143" t="s">
        <v>1824</v>
      </c>
      <c r="C317" s="143" t="s">
        <v>683</v>
      </c>
      <c r="D317" s="143" t="s">
        <v>1060</v>
      </c>
      <c r="E317" s="143" t="s">
        <v>1061</v>
      </c>
      <c r="F317" s="143">
        <v>0</v>
      </c>
      <c r="G317" t="str">
        <f>Table_1[[#This Row],[seller-sku]]</f>
        <v>LA-4IJS-3FGN</v>
      </c>
    </row>
    <row r="318" spans="1:7" ht="12.75" customHeight="1">
      <c r="A318" s="143" t="s">
        <v>1825</v>
      </c>
      <c r="B318" s="143" t="s">
        <v>1826</v>
      </c>
      <c r="C318" s="143" t="s">
        <v>123</v>
      </c>
      <c r="D318" s="143" t="s">
        <v>1060</v>
      </c>
      <c r="E318" s="143" t="s">
        <v>1061</v>
      </c>
      <c r="F318" s="143">
        <v>0</v>
      </c>
      <c r="G318" t="str">
        <f>Table_1[[#This Row],[seller-sku]]</f>
        <v>KA-I9YV-SMRW</v>
      </c>
    </row>
    <row r="319" spans="1:7" ht="12.75" customHeight="1">
      <c r="A319" s="143" t="s">
        <v>1829</v>
      </c>
      <c r="B319" s="143" t="s">
        <v>1830</v>
      </c>
      <c r="C319" s="143" t="s">
        <v>1831</v>
      </c>
      <c r="D319" s="143" t="s">
        <v>1060</v>
      </c>
      <c r="E319" s="143" t="s">
        <v>1061</v>
      </c>
      <c r="F319" s="143">
        <v>0</v>
      </c>
      <c r="G319" t="str">
        <f>Table_1[[#This Row],[seller-sku]]</f>
        <v>OT-9INA-1DIC</v>
      </c>
    </row>
    <row r="320" spans="1:7" ht="12.75" customHeight="1">
      <c r="A320" s="143" t="s">
        <v>1832</v>
      </c>
      <c r="B320" s="143" t="s">
        <v>1833</v>
      </c>
      <c r="C320" s="143" t="s">
        <v>1834</v>
      </c>
      <c r="D320" s="143" t="s">
        <v>1060</v>
      </c>
      <c r="E320" s="143" t="s">
        <v>1061</v>
      </c>
      <c r="F320" s="143">
        <v>0</v>
      </c>
      <c r="G320" t="str">
        <f>Table_1[[#This Row],[seller-sku]]</f>
        <v>R7-58RT-IVYV</v>
      </c>
    </row>
    <row r="321" spans="1:7" ht="12.75" customHeight="1">
      <c r="A321" s="143" t="s">
        <v>1835</v>
      </c>
      <c r="B321" s="143" t="s">
        <v>1836</v>
      </c>
      <c r="C321" s="143" t="s">
        <v>1711</v>
      </c>
      <c r="D321" s="143" t="s">
        <v>1060</v>
      </c>
      <c r="E321" s="143" t="s">
        <v>1061</v>
      </c>
      <c r="F321" s="143">
        <v>0</v>
      </c>
      <c r="G321" t="str">
        <f>Table_1[[#This Row],[seller-sku]]</f>
        <v>HI-RHWN-DIUY</v>
      </c>
    </row>
    <row r="322" spans="1:7" ht="12.75" customHeight="1">
      <c r="A322" s="143" t="s">
        <v>1837</v>
      </c>
      <c r="B322" s="143" t="s">
        <v>1838</v>
      </c>
      <c r="C322" s="143" t="s">
        <v>1839</v>
      </c>
      <c r="D322" s="143" t="s">
        <v>1060</v>
      </c>
      <c r="E322" s="143" t="s">
        <v>1061</v>
      </c>
      <c r="F322" s="143">
        <v>0</v>
      </c>
      <c r="G322" t="str">
        <f>Table_1[[#This Row],[seller-sku]]</f>
        <v>N9-RM39-YVFX</v>
      </c>
    </row>
    <row r="323" spans="1:7" ht="12.75" customHeight="1">
      <c r="A323" s="143" t="s">
        <v>1840</v>
      </c>
      <c r="B323" s="143" t="s">
        <v>1841</v>
      </c>
      <c r="C323" s="143" t="s">
        <v>660</v>
      </c>
      <c r="D323" s="143" t="s">
        <v>1060</v>
      </c>
      <c r="E323" s="143" t="s">
        <v>1061</v>
      </c>
      <c r="F323" s="143">
        <v>22</v>
      </c>
      <c r="G323" t="str">
        <f>Table_1[[#This Row],[seller-sku]]</f>
        <v>CV-Z9H5-BX9R</v>
      </c>
    </row>
    <row r="324" spans="1:7" ht="12.75" customHeight="1">
      <c r="A324" s="143" t="s">
        <v>1842</v>
      </c>
      <c r="B324" s="143" t="s">
        <v>1843</v>
      </c>
      <c r="C324" s="143" t="s">
        <v>1844</v>
      </c>
      <c r="D324" s="143" t="s">
        <v>1060</v>
      </c>
      <c r="E324" s="143" t="s">
        <v>1061</v>
      </c>
      <c r="F324" s="143">
        <v>0</v>
      </c>
      <c r="G324" t="str">
        <f>Table_1[[#This Row],[seller-sku]]</f>
        <v>PQ-TJMK-WLDM</v>
      </c>
    </row>
    <row r="325" spans="1:7" ht="12.75" customHeight="1">
      <c r="A325" s="143" t="s">
        <v>1845</v>
      </c>
      <c r="B325" s="143" t="s">
        <v>1846</v>
      </c>
      <c r="C325" s="143" t="s">
        <v>1847</v>
      </c>
      <c r="D325" s="143" t="s">
        <v>1060</v>
      </c>
      <c r="E325" s="143" t="s">
        <v>1061</v>
      </c>
      <c r="F325" s="143">
        <v>14</v>
      </c>
      <c r="G325" t="str">
        <f>Table_1[[#This Row],[seller-sku]]</f>
        <v>L4-GRKG-OG9V</v>
      </c>
    </row>
    <row r="326" spans="1:7" ht="12.75" customHeight="1">
      <c r="A326" s="143" t="s">
        <v>1848</v>
      </c>
      <c r="B326" s="143" t="s">
        <v>1849</v>
      </c>
      <c r="C326" s="143" t="s">
        <v>1850</v>
      </c>
      <c r="D326" s="143" t="s">
        <v>1060</v>
      </c>
      <c r="E326" s="143" t="s">
        <v>1061</v>
      </c>
      <c r="F326" s="143">
        <v>0</v>
      </c>
      <c r="G326" t="str">
        <f>Table_1[[#This Row],[seller-sku]]</f>
        <v>RC-7TVS-2XX0</v>
      </c>
    </row>
    <row r="327" spans="1:7" ht="12.75" customHeight="1">
      <c r="A327" s="143" t="s">
        <v>1851</v>
      </c>
      <c r="B327" s="143" t="s">
        <v>1852</v>
      </c>
      <c r="C327" s="143" t="s">
        <v>267</v>
      </c>
      <c r="D327" s="143" t="s">
        <v>1060</v>
      </c>
      <c r="E327" s="143" t="s">
        <v>1061</v>
      </c>
      <c r="F327" s="143">
        <v>25</v>
      </c>
      <c r="G327" t="str">
        <f>Table_1[[#This Row],[seller-sku]]</f>
        <v>N4-G1TL-8BAU</v>
      </c>
    </row>
    <row r="328" spans="1:7" ht="12.75" customHeight="1">
      <c r="A328" s="143" t="s">
        <v>1853</v>
      </c>
      <c r="B328" s="143" t="s">
        <v>1854</v>
      </c>
      <c r="C328" s="143" t="s">
        <v>589</v>
      </c>
      <c r="D328" s="143" t="s">
        <v>1060</v>
      </c>
      <c r="E328" s="143" t="s">
        <v>1061</v>
      </c>
      <c r="F328" s="143">
        <v>64</v>
      </c>
      <c r="G328" t="str">
        <f>Table_1[[#This Row],[seller-sku]]</f>
        <v>HG-9Q6D-UURJ</v>
      </c>
    </row>
    <row r="329" spans="1:7" ht="12.75" customHeight="1">
      <c r="A329" s="143" t="s">
        <v>1855</v>
      </c>
      <c r="B329" s="143" t="s">
        <v>1856</v>
      </c>
      <c r="C329" s="143" t="s">
        <v>1857</v>
      </c>
      <c r="D329" s="143" t="s">
        <v>1060</v>
      </c>
      <c r="E329" s="143" t="s">
        <v>1061</v>
      </c>
      <c r="F329" s="143">
        <v>0</v>
      </c>
      <c r="G329" t="str">
        <f>Table_1[[#This Row],[seller-sku]]</f>
        <v>K8-MOZC-AP12</v>
      </c>
    </row>
    <row r="330" spans="1:7" ht="12.75" customHeight="1">
      <c r="A330" s="143" t="s">
        <v>1858</v>
      </c>
      <c r="B330" s="143" t="s">
        <v>1859</v>
      </c>
      <c r="C330" s="143" t="s">
        <v>1860</v>
      </c>
      <c r="D330" s="143" t="s">
        <v>1060</v>
      </c>
      <c r="E330" s="143" t="s">
        <v>1061</v>
      </c>
      <c r="F330" s="143">
        <v>0</v>
      </c>
      <c r="G330" t="str">
        <f>Table_1[[#This Row],[seller-sku]]</f>
        <v>G5-K01U-FXQA</v>
      </c>
    </row>
    <row r="331" spans="1:7" ht="12.75" customHeight="1">
      <c r="A331" s="143" t="s">
        <v>1861</v>
      </c>
      <c r="B331" s="143" t="s">
        <v>1862</v>
      </c>
      <c r="C331" s="143" t="s">
        <v>356</v>
      </c>
      <c r="D331" s="143" t="s">
        <v>1060</v>
      </c>
      <c r="E331" s="143" t="s">
        <v>1061</v>
      </c>
      <c r="F331" s="143">
        <v>0</v>
      </c>
      <c r="G331" t="str">
        <f>Table_1[[#This Row],[seller-sku]]</f>
        <v>CPTSXLRMWH3-1</v>
      </c>
    </row>
    <row r="332" spans="1:7" ht="12.75" customHeight="1">
      <c r="A332" s="143" t="s">
        <v>1863</v>
      </c>
      <c r="B332" s="143" t="s">
        <v>1864</v>
      </c>
      <c r="C332" s="143" t="s">
        <v>1690</v>
      </c>
      <c r="D332" s="143" t="s">
        <v>1060</v>
      </c>
      <c r="E332" s="143" t="s">
        <v>1061</v>
      </c>
      <c r="F332" s="143">
        <v>0</v>
      </c>
      <c r="G332" t="str">
        <f>Table_1[[#This Row],[seller-sku]]</f>
        <v>MK-5W1L-G4LC</v>
      </c>
    </row>
    <row r="333" spans="1:7" ht="12.75" customHeight="1">
      <c r="A333" s="143" t="s">
        <v>1865</v>
      </c>
      <c r="B333" s="143" t="s">
        <v>1866</v>
      </c>
      <c r="C333" s="143" t="s">
        <v>1867</v>
      </c>
      <c r="D333" s="143" t="s">
        <v>1060</v>
      </c>
      <c r="E333" s="143" t="s">
        <v>1061</v>
      </c>
      <c r="F333" s="143">
        <v>0</v>
      </c>
      <c r="G333" t="str">
        <f>Table_1[[#This Row],[seller-sku]]</f>
        <v>OI-DXJC-9FXO</v>
      </c>
    </row>
    <row r="334" spans="1:7" ht="12.75" customHeight="1">
      <c r="A334" s="143" t="s">
        <v>1868</v>
      </c>
      <c r="B334" s="143" t="s">
        <v>1869</v>
      </c>
      <c r="C334" s="143" t="s">
        <v>1727</v>
      </c>
      <c r="D334" s="143" t="s">
        <v>1060</v>
      </c>
      <c r="E334" s="143" t="s">
        <v>1061</v>
      </c>
      <c r="F334" s="143">
        <v>2</v>
      </c>
      <c r="G334" t="str">
        <f>Table_1[[#This Row],[seller-sku]]</f>
        <v>QW-0VUW-92RQ-MFA</v>
      </c>
    </row>
    <row r="335" spans="1:7" ht="12.75" customHeight="1">
      <c r="A335" s="143" t="s">
        <v>1870</v>
      </c>
      <c r="B335" s="143" t="s">
        <v>1871</v>
      </c>
      <c r="C335" s="143" t="s">
        <v>1701</v>
      </c>
      <c r="D335" s="143" t="s">
        <v>1060</v>
      </c>
      <c r="E335" s="143" t="s">
        <v>1061</v>
      </c>
      <c r="F335" s="143">
        <v>0</v>
      </c>
      <c r="G335" t="str">
        <f>Table_1[[#This Row],[seller-sku]]</f>
        <v>G7-HJRZ-2SES</v>
      </c>
    </row>
    <row r="336" spans="1:7" ht="12.75" customHeight="1">
      <c r="A336" s="143" t="s">
        <v>1872</v>
      </c>
      <c r="B336" s="143" t="s">
        <v>1873</v>
      </c>
      <c r="C336" s="143" t="s">
        <v>514</v>
      </c>
      <c r="D336" s="143" t="s">
        <v>1060</v>
      </c>
      <c r="E336" s="143" t="s">
        <v>1061</v>
      </c>
      <c r="F336" s="143">
        <v>0</v>
      </c>
      <c r="G336" t="str">
        <f>Table_1[[#This Row],[seller-sku]]</f>
        <v>RG-1VWU-MRY9</v>
      </c>
    </row>
    <row r="337" spans="1:7" ht="12.75" customHeight="1">
      <c r="A337" s="143" t="s">
        <v>1874</v>
      </c>
      <c r="B337" s="143" t="s">
        <v>1875</v>
      </c>
      <c r="C337" s="143" t="s">
        <v>238</v>
      </c>
      <c r="D337" s="143" t="s">
        <v>1060</v>
      </c>
      <c r="E337" s="143" t="s">
        <v>1061</v>
      </c>
      <c r="F337" s="143">
        <v>50</v>
      </c>
      <c r="G337" t="str">
        <f>Table_1[[#This Row],[seller-sku]]</f>
        <v>LS-PN15-77KZ</v>
      </c>
    </row>
    <row r="338" spans="1:7" ht="12.75" customHeight="1">
      <c r="A338" s="143" t="s">
        <v>1876</v>
      </c>
      <c r="B338" s="143" t="s">
        <v>1877</v>
      </c>
      <c r="C338" s="143" t="s">
        <v>1878</v>
      </c>
      <c r="D338" s="143" t="s">
        <v>1060</v>
      </c>
      <c r="E338" s="143" t="s">
        <v>1061</v>
      </c>
      <c r="F338" s="143">
        <v>0</v>
      </c>
      <c r="G338" t="str">
        <f>Table_1[[#This Row],[seller-sku]]</f>
        <v>PN-2485-62BL</v>
      </c>
    </row>
    <row r="339" spans="1:7" ht="12.75" customHeight="1">
      <c r="A339" s="143" t="s">
        <v>1879</v>
      </c>
      <c r="B339" s="143" t="s">
        <v>1880</v>
      </c>
      <c r="C339" s="143" t="s">
        <v>1881</v>
      </c>
      <c r="D339" s="143" t="s">
        <v>1060</v>
      </c>
      <c r="E339" s="143" t="s">
        <v>1061</v>
      </c>
      <c r="F339" s="143">
        <v>0</v>
      </c>
      <c r="G339" t="str">
        <f>Table_1[[#This Row],[seller-sku]]</f>
        <v>R9-5I2Q-SKCB</v>
      </c>
    </row>
    <row r="340" spans="1:7" ht="12.75" customHeight="1">
      <c r="A340" s="143" t="s">
        <v>1884</v>
      </c>
      <c r="B340" s="143" t="s">
        <v>1885</v>
      </c>
      <c r="C340" s="143" t="s">
        <v>940</v>
      </c>
      <c r="D340" s="143" t="s">
        <v>1060</v>
      </c>
      <c r="E340" s="143" t="s">
        <v>1061</v>
      </c>
      <c r="F340" s="143">
        <v>0</v>
      </c>
      <c r="G340" t="str">
        <f>Table_1[[#This Row],[seller-sku]]</f>
        <v>HT-JDZ8-CT5X</v>
      </c>
    </row>
    <row r="341" spans="1:7" ht="12.75" customHeight="1">
      <c r="A341" s="143" t="s">
        <v>1886</v>
      </c>
      <c r="B341" s="143" t="s">
        <v>1887</v>
      </c>
      <c r="C341" s="143" t="s">
        <v>1888</v>
      </c>
      <c r="D341" s="143" t="s">
        <v>1060</v>
      </c>
      <c r="E341" s="143" t="s">
        <v>1061</v>
      </c>
      <c r="F341" s="143">
        <v>0</v>
      </c>
      <c r="G341" t="str">
        <f>Table_1[[#This Row],[seller-sku]]</f>
        <v>MJ-NJNF-AASK</v>
      </c>
    </row>
    <row r="342" spans="1:7" ht="12.75" customHeight="1">
      <c r="A342" s="143" t="s">
        <v>1889</v>
      </c>
      <c r="B342" s="143" t="s">
        <v>1890</v>
      </c>
      <c r="C342" s="143" t="s">
        <v>386</v>
      </c>
      <c r="D342" s="143" t="s">
        <v>1060</v>
      </c>
      <c r="E342" s="143" t="s">
        <v>1061</v>
      </c>
      <c r="F342" s="143">
        <v>0</v>
      </c>
      <c r="G342" t="str">
        <f>Table_1[[#This Row],[seller-sku]]</f>
        <v>DZ-L1X6-KS5A</v>
      </c>
    </row>
    <row r="343" spans="1:7" ht="12.75" customHeight="1">
      <c r="A343" s="143" t="s">
        <v>1891</v>
      </c>
      <c r="B343" s="143" t="s">
        <v>1892</v>
      </c>
      <c r="C343" s="143" t="s">
        <v>1893</v>
      </c>
      <c r="D343" s="143" t="s">
        <v>1060</v>
      </c>
      <c r="E343" s="143" t="s">
        <v>1061</v>
      </c>
      <c r="F343" s="143">
        <v>0</v>
      </c>
      <c r="G343" t="str">
        <f>Table_1[[#This Row],[seller-sku]]</f>
        <v>JU-73MY-E5DZ</v>
      </c>
    </row>
    <row r="344" spans="1:7" ht="12.75" customHeight="1">
      <c r="A344" s="143" t="s">
        <v>1894</v>
      </c>
      <c r="B344" s="143" t="s">
        <v>1895</v>
      </c>
      <c r="C344" s="143" t="s">
        <v>702</v>
      </c>
      <c r="D344" s="143" t="s">
        <v>1060</v>
      </c>
      <c r="E344" s="143" t="s">
        <v>1061</v>
      </c>
      <c r="F344" s="143">
        <v>11</v>
      </c>
      <c r="G344" t="str">
        <f>Table_1[[#This Row],[seller-sku]]</f>
        <v>EI-IOOG-H88Z</v>
      </c>
    </row>
    <row r="345" spans="1:7" ht="12.75" customHeight="1">
      <c r="A345" s="143" t="s">
        <v>1896</v>
      </c>
      <c r="B345" s="143" t="s">
        <v>1897</v>
      </c>
      <c r="C345" s="143" t="s">
        <v>1898</v>
      </c>
      <c r="D345" s="143" t="s">
        <v>1060</v>
      </c>
      <c r="E345" s="143" t="s">
        <v>1061</v>
      </c>
      <c r="F345" s="143">
        <v>0</v>
      </c>
      <c r="G345" t="str">
        <f>Table_1[[#This Row],[seller-sku]]</f>
        <v>N8-UWES-285A</v>
      </c>
    </row>
    <row r="346" spans="1:7" ht="12.75" customHeight="1">
      <c r="A346" s="143" t="s">
        <v>1899</v>
      </c>
      <c r="B346" s="143" t="s">
        <v>1900</v>
      </c>
      <c r="C346" s="143" t="s">
        <v>490</v>
      </c>
      <c r="D346" s="143" t="s">
        <v>1060</v>
      </c>
      <c r="E346" s="143" t="s">
        <v>1061</v>
      </c>
      <c r="F346" s="143">
        <v>4</v>
      </c>
      <c r="G346" t="str">
        <f>Table_1[[#This Row],[seller-sku]]</f>
        <v>PZ-GJZN-81M3</v>
      </c>
    </row>
    <row r="347" spans="1:7" ht="12.75" customHeight="1">
      <c r="A347" s="143" t="s">
        <v>1901</v>
      </c>
      <c r="B347" s="143" t="s">
        <v>1902</v>
      </c>
      <c r="C347" s="143" t="s">
        <v>1903</v>
      </c>
      <c r="D347" s="143" t="s">
        <v>1060</v>
      </c>
      <c r="E347" s="143" t="s">
        <v>1061</v>
      </c>
      <c r="F347" s="143">
        <v>0</v>
      </c>
      <c r="G347" t="str">
        <f>Table_1[[#This Row],[seller-sku]]</f>
        <v>H3-1JDT-V249</v>
      </c>
    </row>
    <row r="348" spans="1:7" ht="12.75" customHeight="1">
      <c r="A348" s="143" t="s">
        <v>1904</v>
      </c>
      <c r="B348" s="143" t="s">
        <v>1905</v>
      </c>
      <c r="C348" s="143" t="s">
        <v>1048</v>
      </c>
      <c r="D348" s="143" t="s">
        <v>1060</v>
      </c>
      <c r="E348" s="143" t="s">
        <v>1061</v>
      </c>
      <c r="F348" s="143">
        <v>6</v>
      </c>
      <c r="G348" t="str">
        <f>Table_1[[#This Row],[seller-sku]]</f>
        <v>H6-JMF0-9SWE</v>
      </c>
    </row>
    <row r="349" spans="1:7" ht="12.75" customHeight="1">
      <c r="A349" s="143" t="s">
        <v>1906</v>
      </c>
      <c r="B349" s="143" t="s">
        <v>1907</v>
      </c>
      <c r="C349" s="143" t="s">
        <v>1908</v>
      </c>
      <c r="D349" s="143" t="s">
        <v>1060</v>
      </c>
      <c r="E349" s="143" t="s">
        <v>1061</v>
      </c>
      <c r="F349" s="143">
        <v>0</v>
      </c>
      <c r="G349" t="str">
        <f>Table_1[[#This Row],[seller-sku]]</f>
        <v>MH-U8XA-ZMVP</v>
      </c>
    </row>
    <row r="350" spans="1:7" ht="12.75" customHeight="1">
      <c r="A350" s="143" t="s">
        <v>1909</v>
      </c>
      <c r="B350" s="143" t="s">
        <v>1910</v>
      </c>
      <c r="C350" s="143" t="s">
        <v>1908</v>
      </c>
      <c r="D350" s="143" t="s">
        <v>1060</v>
      </c>
      <c r="E350" s="143" t="s">
        <v>1061</v>
      </c>
      <c r="F350" s="143">
        <v>1</v>
      </c>
      <c r="G350" t="str">
        <f>Table_1[[#This Row],[seller-sku]]</f>
        <v>MH-U8XA-ZMVP-MFA</v>
      </c>
    </row>
    <row r="351" spans="1:7" ht="12.75" customHeight="1">
      <c r="A351" s="143" t="s">
        <v>1911</v>
      </c>
      <c r="B351" s="143" t="s">
        <v>1912</v>
      </c>
      <c r="C351" s="143" t="s">
        <v>918</v>
      </c>
      <c r="D351" s="143" t="s">
        <v>1060</v>
      </c>
      <c r="E351" s="143" t="s">
        <v>1061</v>
      </c>
      <c r="F351" s="143">
        <v>0</v>
      </c>
      <c r="G351" t="str">
        <f>Table_1[[#This Row],[seller-sku]]</f>
        <v>QT-CYSR-Y161-FBA</v>
      </c>
    </row>
    <row r="352" spans="1:7" ht="12.75" customHeight="1">
      <c r="A352" s="143" t="s">
        <v>1913</v>
      </c>
      <c r="B352" s="143" t="s">
        <v>1914</v>
      </c>
      <c r="C352" s="143" t="s">
        <v>1915</v>
      </c>
      <c r="D352" s="143" t="s">
        <v>1060</v>
      </c>
      <c r="E352" s="143" t="s">
        <v>1061</v>
      </c>
      <c r="F352" s="143">
        <v>0</v>
      </c>
      <c r="G352" t="str">
        <f>Table_1[[#This Row],[seller-sku]]</f>
        <v>NS-XF16-OV0M</v>
      </c>
    </row>
    <row r="353" spans="1:7" ht="12.75" customHeight="1">
      <c r="A353" s="143" t="s">
        <v>1916</v>
      </c>
      <c r="B353" s="143" t="s">
        <v>1917</v>
      </c>
      <c r="C353" s="143" t="s">
        <v>348</v>
      </c>
      <c r="D353" s="143" t="s">
        <v>1060</v>
      </c>
      <c r="E353" s="143" t="s">
        <v>1061</v>
      </c>
      <c r="F353" s="143">
        <v>0</v>
      </c>
      <c r="G353" t="str">
        <f>Table_1[[#This Row],[seller-sku]]</f>
        <v>CPTSXLRMWH1-1</v>
      </c>
    </row>
    <row r="354" spans="1:7" ht="12.75" customHeight="1">
      <c r="A354" s="143" t="s">
        <v>1918</v>
      </c>
      <c r="B354" s="143" t="s">
        <v>1919</v>
      </c>
      <c r="C354" s="143" t="s">
        <v>1920</v>
      </c>
      <c r="D354" s="143" t="s">
        <v>1060</v>
      </c>
      <c r="E354" s="143" t="s">
        <v>1061</v>
      </c>
      <c r="F354" s="143">
        <v>0</v>
      </c>
      <c r="G354" t="str">
        <f>Table_1[[#This Row],[seller-sku]]</f>
        <v>CPTSXLRMWH5-2</v>
      </c>
    </row>
    <row r="355" spans="1:7" ht="12.75" customHeight="1">
      <c r="A355" s="143" t="s">
        <v>1921</v>
      </c>
      <c r="B355" s="143" t="s">
        <v>1922</v>
      </c>
      <c r="C355" s="143" t="s">
        <v>933</v>
      </c>
      <c r="D355" s="143" t="s">
        <v>1060</v>
      </c>
      <c r="E355" s="143" t="s">
        <v>1061</v>
      </c>
      <c r="F355" s="143">
        <v>0</v>
      </c>
      <c r="G355" t="str">
        <f>Table_1[[#This Row],[seller-sku]]</f>
        <v>FZ-B8FK-FSWS</v>
      </c>
    </row>
    <row r="356" spans="1:7" ht="12.75" customHeight="1">
      <c r="A356" s="143" t="s">
        <v>1921</v>
      </c>
      <c r="B356" s="143" t="s">
        <v>1922</v>
      </c>
      <c r="C356" s="143" t="s">
        <v>933</v>
      </c>
      <c r="D356" s="143" t="s">
        <v>1060</v>
      </c>
      <c r="E356" s="143" t="s">
        <v>1167</v>
      </c>
      <c r="F356" s="143">
        <v>1</v>
      </c>
      <c r="G356" t="str">
        <f>Table_1[[#This Row],[seller-sku]]</f>
        <v>FZ-B8FK-FSWS</v>
      </c>
    </row>
    <row r="357" spans="1:7" ht="12.75" customHeight="1">
      <c r="A357" s="143" t="s">
        <v>1923</v>
      </c>
      <c r="B357" s="143" t="s">
        <v>1924</v>
      </c>
      <c r="C357" s="143" t="s">
        <v>402</v>
      </c>
      <c r="D357" s="143" t="s">
        <v>1060</v>
      </c>
      <c r="E357" s="143" t="s">
        <v>1061</v>
      </c>
      <c r="F357" s="143">
        <v>0</v>
      </c>
      <c r="G357" t="str">
        <f>Table_1[[#This Row],[seller-sku]]</f>
        <v>CPTSXLRFWH5-1</v>
      </c>
    </row>
    <row r="358" spans="1:7" ht="12.75" customHeight="1">
      <c r="A358" s="143" t="s">
        <v>1925</v>
      </c>
      <c r="B358" s="143" t="s">
        <v>1926</v>
      </c>
      <c r="C358" s="143" t="s">
        <v>1927</v>
      </c>
      <c r="D358" s="143" t="s">
        <v>1060</v>
      </c>
      <c r="E358" s="143" t="s">
        <v>1061</v>
      </c>
      <c r="F358" s="143">
        <v>12</v>
      </c>
      <c r="G358" t="str">
        <f>Table_1[[#This Row],[seller-sku]]</f>
        <v>HU-PBLU-DIQE</v>
      </c>
    </row>
    <row r="359" spans="1:7" ht="12.75" customHeight="1">
      <c r="A359" s="143" t="s">
        <v>1928</v>
      </c>
      <c r="B359" s="143" t="s">
        <v>1929</v>
      </c>
      <c r="C359" s="143" t="s">
        <v>849</v>
      </c>
      <c r="D359" s="143" t="s">
        <v>1060</v>
      </c>
      <c r="E359" s="143" t="s">
        <v>1061</v>
      </c>
      <c r="F359" s="143">
        <v>0</v>
      </c>
      <c r="G359" t="str">
        <f>Table_1[[#This Row],[seller-sku]]</f>
        <v>HR-JJ76-W8B0</v>
      </c>
    </row>
    <row r="360" spans="1:7" ht="12.75" customHeight="1">
      <c r="A360" s="143" t="s">
        <v>1930</v>
      </c>
      <c r="B360" s="143" t="s">
        <v>1931</v>
      </c>
      <c r="C360" s="143" t="s">
        <v>450</v>
      </c>
      <c r="D360" s="143" t="s">
        <v>1060</v>
      </c>
      <c r="E360" s="143" t="s">
        <v>1061</v>
      </c>
      <c r="F360" s="143">
        <v>0</v>
      </c>
      <c r="G360" t="str">
        <f>Table_1[[#This Row],[seller-sku]]</f>
        <v>P2RCAW-22-CP-150cm</v>
      </c>
    </row>
    <row r="361" spans="1:7" ht="12.75" customHeight="1">
      <c r="A361" s="143" t="s">
        <v>1932</v>
      </c>
      <c r="B361" s="143" t="s">
        <v>1933</v>
      </c>
      <c r="C361" s="143" t="s">
        <v>573</v>
      </c>
      <c r="D361" s="143" t="s">
        <v>1060</v>
      </c>
      <c r="E361" s="143" t="s">
        <v>1061</v>
      </c>
      <c r="F361" s="143">
        <v>0</v>
      </c>
      <c r="G361" t="str">
        <f>Table_1[[#This Row],[seller-sku]]</f>
        <v>KU-8J0S-YAM1</v>
      </c>
    </row>
    <row r="362" spans="1:7" ht="12.75" customHeight="1">
      <c r="A362" s="143" t="s">
        <v>1934</v>
      </c>
      <c r="B362" s="143" t="s">
        <v>1935</v>
      </c>
      <c r="C362" s="143" t="s">
        <v>1936</v>
      </c>
      <c r="D362" s="143" t="s">
        <v>1060</v>
      </c>
      <c r="E362" s="143" t="s">
        <v>1061</v>
      </c>
      <c r="F362" s="143">
        <v>0</v>
      </c>
      <c r="G362" t="str">
        <f>Table_1[[#This Row],[seller-sku]]</f>
        <v>MK-52EV-0JHE</v>
      </c>
    </row>
    <row r="363" spans="1:7" ht="12.75" customHeight="1">
      <c r="A363" s="143" t="s">
        <v>1937</v>
      </c>
      <c r="B363" s="143" t="s">
        <v>1938</v>
      </c>
      <c r="C363" s="143" t="s">
        <v>447</v>
      </c>
      <c r="D363" s="143" t="s">
        <v>1060</v>
      </c>
      <c r="E363" s="143" t="s">
        <v>1061</v>
      </c>
      <c r="F363" s="143">
        <v>22</v>
      </c>
      <c r="G363" t="str">
        <f>Table_1[[#This Row],[seller-sku]]</f>
        <v>P2RCAW-22-CP-1m</v>
      </c>
    </row>
    <row r="364" spans="1:7" ht="12.75" customHeight="1">
      <c r="A364" s="143" t="s">
        <v>1937</v>
      </c>
      <c r="B364" s="143" t="s">
        <v>1938</v>
      </c>
      <c r="C364" s="143" t="s">
        <v>447</v>
      </c>
      <c r="D364" s="143" t="s">
        <v>1060</v>
      </c>
      <c r="E364" s="143" t="s">
        <v>1167</v>
      </c>
      <c r="F364" s="143">
        <v>1</v>
      </c>
      <c r="G364" t="str">
        <f>Table_1[[#This Row],[seller-sku]]</f>
        <v>P2RCAW-22-CP-1m</v>
      </c>
    </row>
    <row r="365" spans="1:7" ht="12.75" customHeight="1">
      <c r="A365" s="143" t="s">
        <v>1939</v>
      </c>
      <c r="B365" s="143" t="s">
        <v>1940</v>
      </c>
      <c r="C365" s="143" t="s">
        <v>938</v>
      </c>
      <c r="D365" s="143" t="s">
        <v>1060</v>
      </c>
      <c r="E365" s="143" t="s">
        <v>1061</v>
      </c>
      <c r="F365" s="143">
        <v>0</v>
      </c>
      <c r="G365" t="str">
        <f>Table_1[[#This Row],[seller-sku]]</f>
        <v>NS-2ARR-ZD1U</v>
      </c>
    </row>
    <row r="366" spans="1:7" ht="12.75" customHeight="1">
      <c r="A366" s="143" t="s">
        <v>1941</v>
      </c>
      <c r="B366" s="143" t="s">
        <v>1942</v>
      </c>
      <c r="C366" s="143" t="s">
        <v>1943</v>
      </c>
      <c r="D366" s="143" t="s">
        <v>1060</v>
      </c>
      <c r="E366" s="143" t="s">
        <v>1061</v>
      </c>
      <c r="F366" s="143">
        <v>0</v>
      </c>
      <c r="G366" t="str">
        <f>Table_1[[#This Row],[seller-sku]]</f>
        <v>CU-MDES-OTUD</v>
      </c>
    </row>
    <row r="367" spans="1:7" ht="12.75" customHeight="1">
      <c r="A367" s="143" t="s">
        <v>1944</v>
      </c>
      <c r="B367" s="143" t="s">
        <v>1945</v>
      </c>
      <c r="C367" s="143" t="s">
        <v>1946</v>
      </c>
      <c r="D367" s="143" t="s">
        <v>1060</v>
      </c>
      <c r="E367" s="143" t="s">
        <v>1061</v>
      </c>
      <c r="F367" s="143">
        <v>0</v>
      </c>
      <c r="G367" t="str">
        <f>Table_1[[#This Row],[seller-sku]]</f>
        <v>KD-6JIU-5PS9-FBA</v>
      </c>
    </row>
    <row r="368" spans="1:7" ht="12.75" customHeight="1">
      <c r="A368" s="143" t="s">
        <v>1947</v>
      </c>
      <c r="B368" s="143" t="s">
        <v>1948</v>
      </c>
      <c r="C368" s="143" t="s">
        <v>1110</v>
      </c>
      <c r="D368" s="143" t="s">
        <v>1060</v>
      </c>
      <c r="E368" s="143" t="s">
        <v>1061</v>
      </c>
      <c r="F368" s="143">
        <v>0</v>
      </c>
      <c r="G368" t="str">
        <f>Table_1[[#This Row],[seller-sku]]</f>
        <v>LD-R8AL-001M-FBA</v>
      </c>
    </row>
    <row r="369" spans="1:7" ht="12.75" customHeight="1">
      <c r="A369" s="143" t="s">
        <v>1949</v>
      </c>
      <c r="B369" s="143" t="s">
        <v>1950</v>
      </c>
      <c r="C369" s="143" t="s">
        <v>949</v>
      </c>
      <c r="D369" s="143" t="s">
        <v>1060</v>
      </c>
      <c r="E369" s="143" t="s">
        <v>1061</v>
      </c>
      <c r="F369" s="143">
        <v>14</v>
      </c>
      <c r="G369" t="str">
        <f>Table_1[[#This Row],[seller-sku]]</f>
        <v>NC-JCHU-ZOPZ</v>
      </c>
    </row>
    <row r="370" spans="1:7" ht="12.75" customHeight="1">
      <c r="A370" s="143" t="s">
        <v>1951</v>
      </c>
      <c r="B370" s="143" t="s">
        <v>1952</v>
      </c>
      <c r="C370" s="143" t="s">
        <v>1953</v>
      </c>
      <c r="D370" s="143" t="s">
        <v>1060</v>
      </c>
      <c r="E370" s="143" t="s">
        <v>1061</v>
      </c>
      <c r="F370" s="143">
        <v>0</v>
      </c>
      <c r="G370" t="str">
        <f>Table_1[[#This Row],[seller-sku]]</f>
        <v>K3-IGPU-88XI</v>
      </c>
    </row>
    <row r="371" spans="1:7" ht="12.75" customHeight="1">
      <c r="A371" s="143" t="s">
        <v>1954</v>
      </c>
      <c r="B371" s="143" t="s">
        <v>1955</v>
      </c>
      <c r="C371" s="143" t="s">
        <v>1956</v>
      </c>
      <c r="D371" s="143" t="s">
        <v>1060</v>
      </c>
      <c r="E371" s="143" t="s">
        <v>1061</v>
      </c>
      <c r="F371" s="143">
        <v>0</v>
      </c>
      <c r="G371" t="str">
        <f>Table_1[[#This Row],[seller-sku]]</f>
        <v>FY-UIIR-ER34</v>
      </c>
    </row>
    <row r="372" spans="1:7" ht="12.75" customHeight="1">
      <c r="A372" s="143" t="s">
        <v>1957</v>
      </c>
      <c r="B372" s="143" t="s">
        <v>1958</v>
      </c>
      <c r="C372" s="143" t="s">
        <v>1014</v>
      </c>
      <c r="D372" s="143" t="s">
        <v>1060</v>
      </c>
      <c r="E372" s="143" t="s">
        <v>1061</v>
      </c>
      <c r="F372" s="143">
        <v>19</v>
      </c>
      <c r="G372" t="str">
        <f>Table_1[[#This Row],[seller-sku]]</f>
        <v>JI-F2K3-WWEP</v>
      </c>
    </row>
    <row r="373" spans="1:7" ht="12.75" customHeight="1">
      <c r="A373" s="143" t="s">
        <v>1959</v>
      </c>
      <c r="B373" s="143" t="s">
        <v>1960</v>
      </c>
      <c r="C373" s="143" t="s">
        <v>1961</v>
      </c>
      <c r="D373" s="143" t="s">
        <v>1060</v>
      </c>
      <c r="E373" s="143" t="s">
        <v>1061</v>
      </c>
      <c r="F373" s="143">
        <v>0</v>
      </c>
      <c r="G373" t="str">
        <f>Table_1[[#This Row],[seller-sku]]</f>
        <v>Q9-IP5E-71TA</v>
      </c>
    </row>
    <row r="374" spans="1:7" ht="12.75" customHeight="1">
      <c r="A374" s="143" t="s">
        <v>1468</v>
      </c>
      <c r="B374" s="143" t="s">
        <v>1469</v>
      </c>
      <c r="C374" s="143" t="s">
        <v>1470</v>
      </c>
      <c r="D374" s="143" t="s">
        <v>1060</v>
      </c>
      <c r="E374" s="143" t="s">
        <v>1061</v>
      </c>
      <c r="F374" s="143">
        <v>0</v>
      </c>
      <c r="G374" t="str">
        <f>Table_1[[#This Row],[seller-sku]]</f>
        <v>CPTSXLRFWH2-2</v>
      </c>
    </row>
    <row r="375" spans="1:7" ht="12.75" customHeight="1">
      <c r="A375" s="143" t="s">
        <v>1962</v>
      </c>
      <c r="B375" s="143" t="s">
        <v>1963</v>
      </c>
      <c r="C375" s="143" t="s">
        <v>1964</v>
      </c>
      <c r="D375" s="143" t="s">
        <v>1060</v>
      </c>
      <c r="E375" s="143" t="s">
        <v>1061</v>
      </c>
      <c r="F375" s="143">
        <v>0</v>
      </c>
      <c r="G375" t="str">
        <f>Table_1[[#This Row],[seller-sku]]</f>
        <v>P2RCAW-22-CP-50cm</v>
      </c>
    </row>
    <row r="376" spans="1:7" ht="12.75" customHeight="1">
      <c r="A376" s="143" t="s">
        <v>1477</v>
      </c>
      <c r="B376" s="143" t="s">
        <v>1478</v>
      </c>
      <c r="C376" s="143" t="s">
        <v>1479</v>
      </c>
      <c r="D376" s="143" t="s">
        <v>1060</v>
      </c>
      <c r="E376" s="143" t="s">
        <v>1061</v>
      </c>
      <c r="F376" s="143">
        <v>0</v>
      </c>
      <c r="G376" t="str">
        <f>Table_1[[#This Row],[seller-sku]]</f>
        <v>CPTSXLRFWH150-2</v>
      </c>
    </row>
    <row r="377" spans="1:7" ht="12.75" customHeight="1">
      <c r="A377" s="143" t="s">
        <v>1965</v>
      </c>
      <c r="B377" s="143" t="s">
        <v>1966</v>
      </c>
      <c r="C377" s="143" t="s">
        <v>1967</v>
      </c>
      <c r="D377" s="143" t="s">
        <v>1060</v>
      </c>
      <c r="E377" s="143" t="s">
        <v>1061</v>
      </c>
      <c r="F377" s="143">
        <v>39</v>
      </c>
      <c r="G377" t="str">
        <f>Table_1[[#This Row],[seller-sku]]</f>
        <v>MW-5YSN-JIKW</v>
      </c>
    </row>
    <row r="378" spans="1:7" ht="12.75" customHeight="1">
      <c r="A378" s="143" t="s">
        <v>1968</v>
      </c>
      <c r="B378" s="143" t="s">
        <v>1969</v>
      </c>
      <c r="C378" s="143" t="s">
        <v>852</v>
      </c>
      <c r="D378" s="143" t="s">
        <v>1060</v>
      </c>
      <c r="E378" s="143" t="s">
        <v>1061</v>
      </c>
      <c r="F378" s="143">
        <v>0</v>
      </c>
      <c r="G378" t="str">
        <f>Table_1[[#This Row],[seller-sku]]</f>
        <v>OF-VFGV-0FZW</v>
      </c>
    </row>
    <row r="379" spans="1:7" ht="12.75" customHeight="1">
      <c r="A379" s="143" t="s">
        <v>1970</v>
      </c>
      <c r="B379" s="143" t="s">
        <v>1971</v>
      </c>
      <c r="C379" s="143" t="s">
        <v>1972</v>
      </c>
      <c r="D379" s="143" t="s">
        <v>1060</v>
      </c>
      <c r="E379" s="143" t="s">
        <v>1061</v>
      </c>
      <c r="F379" s="143">
        <v>0</v>
      </c>
      <c r="G379" t="str">
        <f>Table_1[[#This Row],[seller-sku]]</f>
        <v>CPTSXLRFWH50-2</v>
      </c>
    </row>
    <row r="380" spans="1:7" ht="12.75" customHeight="1">
      <c r="A380" s="143" t="s">
        <v>1973</v>
      </c>
      <c r="B380" s="143" t="s">
        <v>1974</v>
      </c>
      <c r="C380" s="143" t="s">
        <v>891</v>
      </c>
      <c r="D380" s="143" t="s">
        <v>1060</v>
      </c>
      <c r="E380" s="143" t="s">
        <v>1061</v>
      </c>
      <c r="F380" s="143">
        <v>0</v>
      </c>
      <c r="G380" t="str">
        <f>Table_1[[#This Row],[seller-sku]]</f>
        <v>GR-MAWR-RHF8</v>
      </c>
    </row>
    <row r="381" spans="1:7" ht="12.75" customHeight="1">
      <c r="A381" s="143" t="s">
        <v>1975</v>
      </c>
      <c r="B381" s="143" t="s">
        <v>1976</v>
      </c>
      <c r="C381" s="143" t="s">
        <v>1977</v>
      </c>
      <c r="D381" s="143" t="s">
        <v>1060</v>
      </c>
      <c r="E381" s="143" t="s">
        <v>1061</v>
      </c>
      <c r="F381" s="143">
        <v>0</v>
      </c>
      <c r="G381" t="str">
        <f>Table_1[[#This Row],[seller-sku]]</f>
        <v>KM-FHN5-SVMQ</v>
      </c>
    </row>
    <row r="382" spans="1:7" ht="12.75" customHeight="1">
      <c r="A382" s="143" t="s">
        <v>1978</v>
      </c>
      <c r="B382" s="143" t="s">
        <v>1979</v>
      </c>
      <c r="C382" s="143" t="s">
        <v>689</v>
      </c>
      <c r="D382" s="143" t="s">
        <v>1060</v>
      </c>
      <c r="E382" s="143" t="s">
        <v>1061</v>
      </c>
      <c r="F382" s="143">
        <v>0</v>
      </c>
      <c r="G382" t="str">
        <f>Table_1[[#This Row],[seller-sku]]</f>
        <v>HJ-F2Q4-CW90</v>
      </c>
    </row>
    <row r="383" spans="1:7" ht="12.75" customHeight="1">
      <c r="A383" s="143" t="s">
        <v>1980</v>
      </c>
      <c r="B383" s="143" t="s">
        <v>1981</v>
      </c>
      <c r="C383" s="143" t="s">
        <v>354</v>
      </c>
      <c r="D383" s="143" t="s">
        <v>1060</v>
      </c>
      <c r="E383" s="143" t="s">
        <v>1061</v>
      </c>
      <c r="F383" s="143">
        <v>0</v>
      </c>
      <c r="G383" t="str">
        <f>Table_1[[#This Row],[seller-sku]]</f>
        <v>CPTSXLRMWH2-1</v>
      </c>
    </row>
    <row r="384" spans="1:7" ht="12.75" customHeight="1">
      <c r="A384" s="143" t="s">
        <v>1982</v>
      </c>
      <c r="B384" s="143" t="s">
        <v>1983</v>
      </c>
      <c r="C384" s="143" t="s">
        <v>1984</v>
      </c>
      <c r="D384" s="143" t="s">
        <v>1060</v>
      </c>
      <c r="E384" s="143" t="s">
        <v>1061</v>
      </c>
      <c r="F384" s="143">
        <v>0</v>
      </c>
      <c r="G384" t="str">
        <f>Table_1[[#This Row],[seller-sku]]</f>
        <v>IH-SXBE-J9NT</v>
      </c>
    </row>
    <row r="385" spans="1:7" ht="12.75" customHeight="1">
      <c r="A385" s="143" t="s">
        <v>1985</v>
      </c>
      <c r="B385" s="143" t="s">
        <v>1986</v>
      </c>
      <c r="C385" s="143" t="s">
        <v>1987</v>
      </c>
      <c r="D385" s="143" t="s">
        <v>1060</v>
      </c>
      <c r="E385" s="143" t="s">
        <v>1061</v>
      </c>
      <c r="F385" s="143">
        <v>0</v>
      </c>
      <c r="G385" t="str">
        <f>Table_1[[#This Row],[seller-sku]]</f>
        <v>CPTSXLRMWH150-2</v>
      </c>
    </row>
    <row r="386" spans="1:7" ht="12.75" customHeight="1">
      <c r="A386" s="143" t="s">
        <v>1988</v>
      </c>
      <c r="B386" s="143" t="s">
        <v>1989</v>
      </c>
      <c r="C386" s="143" t="s">
        <v>1990</v>
      </c>
      <c r="D386" s="143" t="s">
        <v>1060</v>
      </c>
      <c r="E386" s="143" t="s">
        <v>1061</v>
      </c>
      <c r="F386" s="143">
        <v>0</v>
      </c>
      <c r="G386" t="str">
        <f>Table_1[[#This Row],[seller-sku]]</f>
        <v>CPTSXLRFWH5-2</v>
      </c>
    </row>
    <row r="387" spans="1:7" ht="12.75" customHeight="1">
      <c r="A387" s="143" t="s">
        <v>1991</v>
      </c>
      <c r="B387" s="143" t="s">
        <v>1992</v>
      </c>
      <c r="C387" s="143" t="s">
        <v>1903</v>
      </c>
      <c r="D387" s="143" t="s">
        <v>1060</v>
      </c>
      <c r="E387" s="143" t="s">
        <v>1061</v>
      </c>
      <c r="F387" s="143">
        <v>0</v>
      </c>
      <c r="G387" t="str">
        <f>Table_1[[#This Row],[seller-sku]]</f>
        <v>Q8-I6RF-KH3N</v>
      </c>
    </row>
    <row r="388" spans="1:7" ht="12.75" customHeight="1">
      <c r="A388" s="143" t="s">
        <v>1993</v>
      </c>
      <c r="B388" s="143" t="s">
        <v>1994</v>
      </c>
      <c r="C388" s="143" t="s">
        <v>1995</v>
      </c>
      <c r="D388" s="143" t="s">
        <v>1060</v>
      </c>
      <c r="E388" s="143" t="s">
        <v>1061</v>
      </c>
      <c r="F388" s="143">
        <v>0</v>
      </c>
      <c r="G388" t="str">
        <f>Table_1[[#This Row],[seller-sku]]</f>
        <v>QB-Q7B7-09SL</v>
      </c>
    </row>
    <row r="389" spans="1:7" ht="12.75" customHeight="1">
      <c r="A389" s="143" t="s">
        <v>1996</v>
      </c>
      <c r="B389" s="143" t="s">
        <v>1997</v>
      </c>
      <c r="C389" s="143" t="s">
        <v>1943</v>
      </c>
      <c r="D389" s="143" t="s">
        <v>1060</v>
      </c>
      <c r="E389" s="143" t="s">
        <v>1061</v>
      </c>
      <c r="F389" s="143">
        <v>0</v>
      </c>
      <c r="G389" t="str">
        <f>Table_1[[#This Row],[seller-sku]]</f>
        <v>GT-OP6I-6ELH</v>
      </c>
    </row>
    <row r="390" spans="1:7" ht="12.75" customHeight="1">
      <c r="A390" s="143" t="s">
        <v>1998</v>
      </c>
      <c r="B390" s="143" t="s">
        <v>1999</v>
      </c>
      <c r="C390" s="143" t="s">
        <v>351</v>
      </c>
      <c r="D390" s="143" t="s">
        <v>1060</v>
      </c>
      <c r="E390" s="143" t="s">
        <v>1061</v>
      </c>
      <c r="F390" s="143">
        <v>0</v>
      </c>
      <c r="G390" t="str">
        <f>Table_1[[#This Row],[seller-sku]]</f>
        <v>CPTSXLRMWH150-1</v>
      </c>
    </row>
    <row r="391" spans="1:7" ht="12.75" customHeight="1">
      <c r="A391" s="143" t="s">
        <v>2000</v>
      </c>
      <c r="B391" s="143" t="s">
        <v>2001</v>
      </c>
      <c r="C391" s="143" t="s">
        <v>727</v>
      </c>
      <c r="D391" s="143" t="s">
        <v>1060</v>
      </c>
      <c r="E391" s="143" t="s">
        <v>1061</v>
      </c>
      <c r="F391" s="143">
        <v>0</v>
      </c>
      <c r="G391" t="str">
        <f>Table_1[[#This Row],[seller-sku]]</f>
        <v>HS-WCT3-TUT0</v>
      </c>
    </row>
    <row r="392" spans="1:7" ht="12.75" customHeight="1">
      <c r="A392" s="143" t="s">
        <v>2002</v>
      </c>
      <c r="B392" s="143" t="s">
        <v>2003</v>
      </c>
      <c r="C392" s="143" t="s">
        <v>2004</v>
      </c>
      <c r="D392" s="143" t="s">
        <v>1060</v>
      </c>
      <c r="E392" s="143" t="s">
        <v>1061</v>
      </c>
      <c r="F392" s="143">
        <v>17</v>
      </c>
      <c r="G392" t="str">
        <f>Table_1[[#This Row],[seller-sku]]</f>
        <v>K2-GJ6Q-3UUC</v>
      </c>
    </row>
    <row r="393" spans="1:7" ht="12.75" customHeight="1">
      <c r="A393" s="143" t="s">
        <v>2005</v>
      </c>
      <c r="B393" s="143" t="s">
        <v>2006</v>
      </c>
      <c r="C393" s="143" t="s">
        <v>794</v>
      </c>
      <c r="D393" s="143" t="s">
        <v>1060</v>
      </c>
      <c r="E393" s="143" t="s">
        <v>1061</v>
      </c>
      <c r="F393" s="143">
        <v>1</v>
      </c>
      <c r="G393" t="str">
        <f>Table_1[[#This Row],[seller-sku]]</f>
        <v>QX-YHBY-ONS0</v>
      </c>
    </row>
    <row r="394" spans="1:7" ht="12.75" customHeight="1">
      <c r="A394" s="143" t="s">
        <v>2007</v>
      </c>
      <c r="B394" s="143" t="s">
        <v>2008</v>
      </c>
      <c r="C394" s="143" t="s">
        <v>2009</v>
      </c>
      <c r="D394" s="143" t="s">
        <v>1060</v>
      </c>
      <c r="E394" s="143" t="s">
        <v>1061</v>
      </c>
      <c r="F394" s="143">
        <v>0</v>
      </c>
      <c r="G394" t="str">
        <f>Table_1[[#This Row],[seller-sku]]</f>
        <v>MF-8KV2-504L</v>
      </c>
    </row>
    <row r="395" spans="1:7" ht="12.75" customHeight="1">
      <c r="A395" s="143" t="s">
        <v>2010</v>
      </c>
      <c r="B395" s="143" t="s">
        <v>2011</v>
      </c>
      <c r="C395" s="143" t="s">
        <v>2012</v>
      </c>
      <c r="D395" s="143" t="s">
        <v>1060</v>
      </c>
      <c r="E395" s="143" t="s">
        <v>1061</v>
      </c>
      <c r="F395" s="143">
        <v>0</v>
      </c>
      <c r="G395" t="str">
        <f>Table_1[[#This Row],[seller-sku]]</f>
        <v>MT-S7IR-GXJ9-FBA</v>
      </c>
    </row>
    <row r="396" spans="1:7" ht="12.75" customHeight="1">
      <c r="A396" s="143" t="s">
        <v>2013</v>
      </c>
      <c r="B396" s="143" t="s">
        <v>2014</v>
      </c>
      <c r="C396" s="143" t="s">
        <v>573</v>
      </c>
      <c r="D396" s="143" t="s">
        <v>1060</v>
      </c>
      <c r="E396" s="143" t="s">
        <v>1061</v>
      </c>
      <c r="F396" s="143">
        <v>0</v>
      </c>
      <c r="G396" t="str">
        <f>Table_1[[#This Row],[seller-sku]]</f>
        <v>I1-QY2U-ACL7</v>
      </c>
    </row>
    <row r="397" spans="1:7" ht="12.75" customHeight="1">
      <c r="A397" s="143" t="s">
        <v>2015</v>
      </c>
      <c r="B397" s="143" t="s">
        <v>2016</v>
      </c>
      <c r="C397" s="143" t="s">
        <v>626</v>
      </c>
      <c r="D397" s="143" t="s">
        <v>1060</v>
      </c>
      <c r="E397" s="143" t="s">
        <v>1061</v>
      </c>
      <c r="F397" s="143">
        <v>25</v>
      </c>
      <c r="G397" t="str">
        <f>Table_1[[#This Row],[seller-sku]]</f>
        <v>JH-YJM4-KRRL</v>
      </c>
    </row>
    <row r="398" spans="1:7" ht="12.75" customHeight="1">
      <c r="A398" s="143" t="s">
        <v>2017</v>
      </c>
      <c r="B398" s="143" t="s">
        <v>2018</v>
      </c>
      <c r="C398" s="143" t="s">
        <v>828</v>
      </c>
      <c r="D398" s="143" t="s">
        <v>1060</v>
      </c>
      <c r="E398" s="143" t="s">
        <v>1061</v>
      </c>
      <c r="F398" s="143">
        <v>0</v>
      </c>
      <c r="G398" t="str">
        <f>Table_1[[#This Row],[seller-sku]]</f>
        <v>M8-73HE-TKKS</v>
      </c>
    </row>
    <row r="399" spans="1:7" ht="12.75" customHeight="1">
      <c r="A399" s="143" t="s">
        <v>2019</v>
      </c>
      <c r="B399" s="143" t="s">
        <v>2020</v>
      </c>
      <c r="C399" s="143" t="s">
        <v>377</v>
      </c>
      <c r="D399" s="143" t="s">
        <v>1060</v>
      </c>
      <c r="E399" s="143" t="s">
        <v>1061</v>
      </c>
      <c r="F399" s="143">
        <v>0</v>
      </c>
      <c r="G399" t="str">
        <f>Table_1[[#This Row],[seller-sku]]</f>
        <v>JJ-AJSC-8GCP</v>
      </c>
    </row>
    <row r="400" spans="1:7" ht="12.75" customHeight="1">
      <c r="A400" s="143" t="s">
        <v>2021</v>
      </c>
      <c r="B400" s="143" t="s">
        <v>2022</v>
      </c>
      <c r="C400" s="143" t="s">
        <v>606</v>
      </c>
      <c r="D400" s="143" t="s">
        <v>1060</v>
      </c>
      <c r="E400" s="143" t="s">
        <v>1061</v>
      </c>
      <c r="F400" s="143">
        <v>0</v>
      </c>
      <c r="G400" t="str">
        <f>Table_1[[#This Row],[seller-sku]]</f>
        <v>R2-Z04K-V1PR</v>
      </c>
    </row>
    <row r="401" spans="1:7" ht="12.75" customHeight="1">
      <c r="A401" s="143" t="s">
        <v>2023</v>
      </c>
      <c r="B401" s="143" t="s">
        <v>2024</v>
      </c>
      <c r="C401" s="143" t="s">
        <v>2025</v>
      </c>
      <c r="D401" s="143" t="s">
        <v>1060</v>
      </c>
      <c r="E401" s="143" t="s">
        <v>1061</v>
      </c>
      <c r="F401" s="143">
        <v>2</v>
      </c>
      <c r="G401" t="str">
        <f>Table_1[[#This Row],[seller-sku]]</f>
        <v>CPTSXLRMWH1-2</v>
      </c>
    </row>
    <row r="402" spans="1:7" ht="12.75" customHeight="1">
      <c r="A402" s="143" t="s">
        <v>2026</v>
      </c>
      <c r="B402" s="143" t="s">
        <v>2027</v>
      </c>
      <c r="C402" s="143" t="s">
        <v>2028</v>
      </c>
      <c r="D402" s="143" t="s">
        <v>1060</v>
      </c>
      <c r="E402" s="143" t="s">
        <v>1061</v>
      </c>
      <c r="F402" s="143">
        <v>0</v>
      </c>
      <c r="G402" t="str">
        <f>Table_1[[#This Row],[seller-sku]]</f>
        <v>F7-QNMB-W3H5</v>
      </c>
    </row>
    <row r="403" spans="1:7" ht="12.75" customHeight="1">
      <c r="A403" s="143" t="s">
        <v>2029</v>
      </c>
      <c r="B403" s="143" t="s">
        <v>2030</v>
      </c>
      <c r="C403" s="143" t="s">
        <v>2031</v>
      </c>
      <c r="D403" s="143" t="s">
        <v>1060</v>
      </c>
      <c r="E403" s="143" t="s">
        <v>1061</v>
      </c>
      <c r="F403" s="143">
        <v>0</v>
      </c>
      <c r="G403" t="str">
        <f>Table_1[[#This Row],[seller-sku]]</f>
        <v>MM-1MO2-OVYK</v>
      </c>
    </row>
    <row r="404" spans="1:7" ht="12.75" customHeight="1">
      <c r="A404" s="143" t="s">
        <v>2032</v>
      </c>
      <c r="B404" s="143" t="s">
        <v>2033</v>
      </c>
      <c r="C404" s="143" t="s">
        <v>343</v>
      </c>
      <c r="D404" s="143" t="s">
        <v>1060</v>
      </c>
      <c r="E404" s="143" t="s">
        <v>1061</v>
      </c>
      <c r="F404" s="143">
        <v>0</v>
      </c>
      <c r="G404" t="str">
        <f>Table_1[[#This Row],[seller-sku]]</f>
        <v>CPTSXLRMWH50-1</v>
      </c>
    </row>
    <row r="405" spans="1:7" ht="12.75" customHeight="1">
      <c r="A405" s="143" t="s">
        <v>2034</v>
      </c>
      <c r="B405" s="143" t="s">
        <v>2035</v>
      </c>
      <c r="C405" s="143" t="s">
        <v>2036</v>
      </c>
      <c r="D405" s="143" t="s">
        <v>1060</v>
      </c>
      <c r="E405" s="143" t="s">
        <v>1061</v>
      </c>
      <c r="F405" s="143">
        <v>0</v>
      </c>
      <c r="G405" t="str">
        <f>Table_1[[#This Row],[seller-sku]]</f>
        <v>PU-WVVE-K7L4</v>
      </c>
    </row>
    <row r="406" spans="1:7" ht="12.75" customHeight="1">
      <c r="A406" s="143" t="s">
        <v>2037</v>
      </c>
      <c r="B406" s="143" t="s">
        <v>2038</v>
      </c>
      <c r="C406" s="143" t="s">
        <v>2039</v>
      </c>
      <c r="D406" s="143" t="s">
        <v>1060</v>
      </c>
      <c r="E406" s="143" t="s">
        <v>1061</v>
      </c>
      <c r="F406" s="143">
        <v>0</v>
      </c>
      <c r="G406" t="str">
        <f>Table_1[[#This Row],[seller-sku]]</f>
        <v>RI-VGBE-K7BP</v>
      </c>
    </row>
    <row r="407" spans="1:7" ht="12.75" customHeight="1">
      <c r="A407" s="143" t="s">
        <v>2040</v>
      </c>
      <c r="B407" s="143" t="s">
        <v>2041</v>
      </c>
      <c r="C407" s="143" t="s">
        <v>396</v>
      </c>
      <c r="D407" s="143" t="s">
        <v>1060</v>
      </c>
      <c r="E407" s="143" t="s">
        <v>1061</v>
      </c>
      <c r="F407" s="143">
        <v>0</v>
      </c>
      <c r="G407" t="str">
        <f>Table_1[[#This Row],[seller-sku]]</f>
        <v>CPTSXLRFWH3-1</v>
      </c>
    </row>
    <row r="408" spans="1:7" ht="12.75" customHeight="1">
      <c r="A408" s="143" t="s">
        <v>2042</v>
      </c>
      <c r="B408" s="143" t="s">
        <v>2043</v>
      </c>
      <c r="C408" s="143" t="s">
        <v>360</v>
      </c>
      <c r="D408" s="143" t="s">
        <v>1060</v>
      </c>
      <c r="E408" s="143" t="s">
        <v>1061</v>
      </c>
      <c r="F408" s="143">
        <v>0</v>
      </c>
      <c r="G408" t="str">
        <f>Table_1[[#This Row],[seller-sku]]</f>
        <v>CPTSXLRMWH3-2</v>
      </c>
    </row>
    <row r="409" spans="1:7" ht="12.75" customHeight="1">
      <c r="A409" s="143" t="s">
        <v>2044</v>
      </c>
      <c r="B409" s="143" t="s">
        <v>2045</v>
      </c>
      <c r="C409" s="143" t="s">
        <v>595</v>
      </c>
      <c r="D409" s="143" t="s">
        <v>1060</v>
      </c>
      <c r="E409" s="143" t="s">
        <v>1061</v>
      </c>
      <c r="F409" s="143">
        <v>0</v>
      </c>
      <c r="G409" t="str">
        <f>Table_1[[#This Row],[seller-sku]]</f>
        <v>HI-RZ2K-5QHM</v>
      </c>
    </row>
    <row r="410" spans="1:7" ht="12.75" customHeight="1">
      <c r="A410" s="143" t="s">
        <v>2046</v>
      </c>
      <c r="B410" s="143" t="s">
        <v>2047</v>
      </c>
      <c r="C410" s="143" t="s">
        <v>362</v>
      </c>
      <c r="D410" s="143" t="s">
        <v>1060</v>
      </c>
      <c r="E410" s="143" t="s">
        <v>1061</v>
      </c>
      <c r="F410" s="143">
        <v>0</v>
      </c>
      <c r="G410" t="str">
        <f>Table_1[[#This Row],[seller-sku]]</f>
        <v>CPTSXLRMWH5-1</v>
      </c>
    </row>
    <row r="411" spans="1:7" ht="12.75" customHeight="1">
      <c r="A411" s="143" t="s">
        <v>2048</v>
      </c>
      <c r="B411" s="143" t="s">
        <v>2049</v>
      </c>
      <c r="C411" s="143" t="s">
        <v>2050</v>
      </c>
      <c r="D411" s="143" t="s">
        <v>1060</v>
      </c>
      <c r="E411" s="143" t="s">
        <v>1061</v>
      </c>
      <c r="F411" s="143">
        <v>0</v>
      </c>
      <c r="G411" t="str">
        <f>Table_1[[#This Row],[seller-sku]]</f>
        <v>DC-X5T6-47TV</v>
      </c>
    </row>
    <row r="412" spans="1:7" ht="12.75" customHeight="1">
      <c r="A412" s="143" t="s">
        <v>2051</v>
      </c>
      <c r="B412" s="143" t="s">
        <v>2052</v>
      </c>
      <c r="C412" s="143" t="s">
        <v>652</v>
      </c>
      <c r="D412" s="143" t="s">
        <v>1060</v>
      </c>
      <c r="E412" s="143" t="s">
        <v>1061</v>
      </c>
      <c r="F412" s="143">
        <v>0</v>
      </c>
      <c r="G412" t="str">
        <f>Table_1[[#This Row],[seller-sku]]</f>
        <v>EG-F04X-34DY</v>
      </c>
    </row>
    <row r="413" spans="1:7" ht="12.75" customHeight="1">
      <c r="A413" s="143" t="s">
        <v>2051</v>
      </c>
      <c r="B413" s="143" t="s">
        <v>2052</v>
      </c>
      <c r="C413" s="143" t="s">
        <v>652</v>
      </c>
      <c r="D413" s="143" t="s">
        <v>1060</v>
      </c>
      <c r="E413" s="143" t="s">
        <v>1167</v>
      </c>
      <c r="F413" s="143">
        <v>2</v>
      </c>
      <c r="G413" t="str">
        <f>Table_1[[#This Row],[seller-sku]]</f>
        <v>EG-F04X-34DY</v>
      </c>
    </row>
    <row r="414" spans="1:7" ht="12.75" customHeight="1">
      <c r="A414" s="143" t="s">
        <v>2053</v>
      </c>
      <c r="B414" s="143" t="s">
        <v>2054</v>
      </c>
      <c r="C414" s="143" t="s">
        <v>346</v>
      </c>
      <c r="D414" s="143" t="s">
        <v>1060</v>
      </c>
      <c r="E414" s="143" t="s">
        <v>1061</v>
      </c>
      <c r="F414" s="143">
        <v>0</v>
      </c>
      <c r="G414" t="str">
        <f>Table_1[[#This Row],[seller-sku]]</f>
        <v>CPTSXLRMWH50-2</v>
      </c>
    </row>
    <row r="415" spans="1:7" ht="12.75" customHeight="1">
      <c r="A415" s="143" t="s">
        <v>2055</v>
      </c>
      <c r="B415" s="143" t="s">
        <v>2056</v>
      </c>
      <c r="C415" s="143" t="s">
        <v>563</v>
      </c>
      <c r="D415" s="143" t="s">
        <v>1060</v>
      </c>
      <c r="E415" s="143" t="s">
        <v>1061</v>
      </c>
      <c r="F415" s="143">
        <v>0</v>
      </c>
      <c r="G415" t="str">
        <f>Table_1[[#This Row],[seller-sku]]</f>
        <v>WQ-L38M-P983-FBA</v>
      </c>
    </row>
    <row r="416" spans="1:7" ht="12.75" customHeight="1">
      <c r="A416" s="143" t="s">
        <v>2057</v>
      </c>
      <c r="B416" s="143" t="s">
        <v>2058</v>
      </c>
      <c r="C416" s="143" t="s">
        <v>2059</v>
      </c>
      <c r="D416" s="143" t="s">
        <v>1060</v>
      </c>
      <c r="E416" s="143" t="s">
        <v>1061</v>
      </c>
      <c r="F416" s="143">
        <v>0</v>
      </c>
      <c r="G416" t="str">
        <f>Table_1[[#This Row],[seller-sku]]</f>
        <v>Z6-OT59-EB9B</v>
      </c>
    </row>
    <row r="417" spans="1:7" ht="12.75" customHeight="1">
      <c r="A417" s="143" t="s">
        <v>2060</v>
      </c>
      <c r="B417" s="143" t="s">
        <v>2061</v>
      </c>
      <c r="C417" s="143" t="s">
        <v>2062</v>
      </c>
      <c r="D417" s="143" t="s">
        <v>1060</v>
      </c>
      <c r="E417" s="143" t="s">
        <v>1061</v>
      </c>
      <c r="F417" s="143">
        <v>0</v>
      </c>
      <c r="G417" t="str">
        <f>Table_1[[#This Row],[seller-sku]]</f>
        <v>TV-4ZFR-U2CH</v>
      </c>
    </row>
    <row r="418" spans="1:7" ht="12.75" customHeight="1">
      <c r="A418" s="143" t="s">
        <v>2063</v>
      </c>
      <c r="B418" s="143" t="s">
        <v>2064</v>
      </c>
      <c r="C418" s="143" t="s">
        <v>603</v>
      </c>
      <c r="D418" s="143" t="s">
        <v>1060</v>
      </c>
      <c r="E418" s="143" t="s">
        <v>1061</v>
      </c>
      <c r="F418" s="143">
        <v>0</v>
      </c>
      <c r="G418" t="str">
        <f>Table_1[[#This Row],[seller-sku]]</f>
        <v>VU-DQWM-PKUT</v>
      </c>
    </row>
    <row r="419" spans="1:7" ht="12.75" customHeight="1">
      <c r="A419" s="143" t="s">
        <v>2065</v>
      </c>
      <c r="B419" s="143" t="s">
        <v>2066</v>
      </c>
      <c r="C419" s="143" t="s">
        <v>2067</v>
      </c>
      <c r="D419" s="143" t="s">
        <v>1060</v>
      </c>
      <c r="E419" s="143" t="s">
        <v>1061</v>
      </c>
      <c r="F419" s="143">
        <v>10</v>
      </c>
      <c r="G419" t="str">
        <f>Table_1[[#This Row],[seller-sku]]</f>
        <v>SJ-OA0V-T2ZE</v>
      </c>
    </row>
    <row r="420" spans="1:7" ht="12.75" customHeight="1">
      <c r="A420" s="143" t="s">
        <v>2068</v>
      </c>
      <c r="B420" s="143" t="s">
        <v>2069</v>
      </c>
      <c r="C420" s="143" t="s">
        <v>2070</v>
      </c>
      <c r="D420" s="143" t="s">
        <v>1060</v>
      </c>
      <c r="E420" s="143" t="s">
        <v>1061</v>
      </c>
      <c r="F420" s="143">
        <v>0</v>
      </c>
      <c r="G420" t="str">
        <f>Table_1[[#This Row],[seller-sku]]</f>
        <v>XQ-VNDW-OMKH</v>
      </c>
    </row>
    <row r="421" spans="1:7" ht="12.75" customHeight="1">
      <c r="A421" s="143" t="s">
        <v>2071</v>
      </c>
      <c r="B421" s="143" t="s">
        <v>2072</v>
      </c>
      <c r="C421" s="143" t="s">
        <v>771</v>
      </c>
      <c r="D421" s="143" t="s">
        <v>1060</v>
      </c>
      <c r="E421" s="143" t="s">
        <v>1061</v>
      </c>
      <c r="F421" s="143">
        <v>0</v>
      </c>
      <c r="G421" t="str">
        <f>Table_1[[#This Row],[seller-sku]]</f>
        <v>VS-05EG-S4WD</v>
      </c>
    </row>
    <row r="422" spans="1:7" ht="12.75" customHeight="1">
      <c r="A422" s="143" t="s">
        <v>2073</v>
      </c>
      <c r="B422" s="143" t="s">
        <v>2074</v>
      </c>
      <c r="C422" s="143" t="s">
        <v>2075</v>
      </c>
      <c r="D422" s="143" t="s">
        <v>1060</v>
      </c>
      <c r="E422" s="143" t="s">
        <v>1061</v>
      </c>
      <c r="F422" s="143">
        <v>0</v>
      </c>
      <c r="G422" t="str">
        <f>Table_1[[#This Row],[seller-sku]]</f>
        <v>W9-JRGM-6JD8</v>
      </c>
    </row>
    <row r="423" spans="1:7" ht="12.75" customHeight="1">
      <c r="A423" s="143" t="s">
        <v>2076</v>
      </c>
      <c r="B423" s="143" t="s">
        <v>2077</v>
      </c>
      <c r="C423" s="143" t="s">
        <v>867</v>
      </c>
      <c r="D423" s="143" t="s">
        <v>1060</v>
      </c>
      <c r="E423" s="143" t="s">
        <v>1061</v>
      </c>
      <c r="F423" s="143">
        <v>0</v>
      </c>
      <c r="G423" t="str">
        <f>Table_1[[#This Row],[seller-sku]]</f>
        <v>WQ-Z61L-MLGD</v>
      </c>
    </row>
    <row r="424" spans="1:7" ht="12.75" customHeight="1">
      <c r="A424" s="143" t="s">
        <v>2078</v>
      </c>
      <c r="B424" s="143" t="s">
        <v>2079</v>
      </c>
      <c r="C424" s="143" t="s">
        <v>563</v>
      </c>
      <c r="D424" s="143" t="s">
        <v>1060</v>
      </c>
      <c r="E424" s="143" t="s">
        <v>1061</v>
      </c>
      <c r="F424" s="143">
        <v>0</v>
      </c>
      <c r="G424" t="str">
        <f>Table_1[[#This Row],[seller-sku]]</f>
        <v>WQ-L38M-P983</v>
      </c>
    </row>
    <row r="425" spans="1:7" ht="12.75" customHeight="1">
      <c r="A425" s="143" t="s">
        <v>2080</v>
      </c>
      <c r="B425" s="143" t="s">
        <v>2081</v>
      </c>
      <c r="C425" s="143" t="s">
        <v>2082</v>
      </c>
      <c r="D425" s="143" t="s">
        <v>1060</v>
      </c>
      <c r="E425" s="143" t="s">
        <v>1061</v>
      </c>
      <c r="F425" s="143">
        <v>0</v>
      </c>
      <c r="G425" t="str">
        <f>Table_1[[#This Row],[seller-sku]]</f>
        <v>TI-53TZ-SGLR</v>
      </c>
    </row>
    <row r="426" spans="1:7" ht="12.75" customHeight="1">
      <c r="A426" s="143" t="s">
        <v>2083</v>
      </c>
      <c r="B426" s="143" t="s">
        <v>2084</v>
      </c>
      <c r="C426" s="143" t="s">
        <v>758</v>
      </c>
      <c r="D426" s="143" t="s">
        <v>1060</v>
      </c>
      <c r="E426" s="143" t="s">
        <v>1061</v>
      </c>
      <c r="F426" s="143">
        <v>15</v>
      </c>
      <c r="G426" t="str">
        <f>Table_1[[#This Row],[seller-sku]]</f>
        <v>ZD-US9H-63YE</v>
      </c>
    </row>
    <row r="427" spans="1:7" ht="12.75" customHeight="1">
      <c r="A427" s="143" t="s">
        <v>1827</v>
      </c>
      <c r="B427" s="143" t="s">
        <v>1828</v>
      </c>
      <c r="C427" s="143" t="s">
        <v>555</v>
      </c>
      <c r="D427" s="143" t="s">
        <v>1060</v>
      </c>
      <c r="E427" s="143" t="s">
        <v>1061</v>
      </c>
      <c r="F427" s="143">
        <v>0</v>
      </c>
      <c r="G427" t="str">
        <f>Table_1[[#This Row],[seller-sku]]</f>
        <v>S6-BUWS-V6KP</v>
      </c>
    </row>
    <row r="428" spans="1:7" ht="12.75" customHeight="1">
      <c r="A428" s="143" t="s">
        <v>2085</v>
      </c>
      <c r="B428" s="143" t="s">
        <v>2086</v>
      </c>
      <c r="C428" s="143" t="s">
        <v>637</v>
      </c>
      <c r="D428" s="143" t="s">
        <v>1060</v>
      </c>
      <c r="E428" s="143" t="s">
        <v>1061</v>
      </c>
      <c r="F428" s="143">
        <v>42</v>
      </c>
      <c r="G428" t="str">
        <f>Table_1[[#This Row],[seller-sku]]</f>
        <v>WS-NET6-44UW</v>
      </c>
    </row>
    <row r="429" spans="1:7" ht="12.75" customHeight="1">
      <c r="A429" s="143" t="s">
        <v>2085</v>
      </c>
      <c r="B429" s="143" t="s">
        <v>2086</v>
      </c>
      <c r="C429" s="143" t="s">
        <v>637</v>
      </c>
      <c r="D429" s="143" t="s">
        <v>1060</v>
      </c>
      <c r="E429" s="143" t="s">
        <v>1167</v>
      </c>
      <c r="F429" s="143">
        <v>1</v>
      </c>
      <c r="G429" t="str">
        <f>Table_1[[#This Row],[seller-sku]]</f>
        <v>WS-NET6-44UW</v>
      </c>
    </row>
    <row r="430" spans="1:7" ht="12.75" customHeight="1">
      <c r="A430" s="143" t="s">
        <v>2087</v>
      </c>
      <c r="B430" s="143" t="s">
        <v>2088</v>
      </c>
      <c r="C430" s="143" t="s">
        <v>2089</v>
      </c>
      <c r="D430" s="143" t="s">
        <v>1060</v>
      </c>
      <c r="E430" s="143" t="s">
        <v>1061</v>
      </c>
      <c r="F430" s="143">
        <v>0</v>
      </c>
      <c r="G430" t="str">
        <f>Table_1[[#This Row],[seller-sku]]</f>
        <v>Z1-OFVW-1DLF</v>
      </c>
    </row>
    <row r="431" spans="1:7" ht="12.75" customHeight="1">
      <c r="A431" s="143" t="s">
        <v>2090</v>
      </c>
      <c r="B431" s="143" t="s">
        <v>2091</v>
      </c>
      <c r="C431" s="143" t="s">
        <v>111</v>
      </c>
      <c r="D431" s="143" t="s">
        <v>1060</v>
      </c>
      <c r="E431" s="143" t="s">
        <v>1061</v>
      </c>
      <c r="F431" s="143">
        <v>0</v>
      </c>
      <c r="G431" t="str">
        <f>Table_1[[#This Row],[seller-sku]]</f>
        <v>WH-IOVX-49DC</v>
      </c>
    </row>
    <row r="432" spans="1:7" ht="12.75" customHeight="1">
      <c r="A432" s="143" t="s">
        <v>2092</v>
      </c>
      <c r="B432" s="143" t="s">
        <v>2093</v>
      </c>
      <c r="C432" s="143" t="s">
        <v>163</v>
      </c>
      <c r="D432" s="143" t="s">
        <v>1060</v>
      </c>
      <c r="E432" s="143" t="s">
        <v>1061</v>
      </c>
      <c r="F432" s="143">
        <v>50</v>
      </c>
      <c r="G432" t="str">
        <f>Table_1[[#This Row],[seller-sku]]</f>
        <v>ST-QX6F-DWV9</v>
      </c>
    </row>
    <row r="433" spans="1:7" ht="12.75" customHeight="1">
      <c r="A433" s="143" t="s">
        <v>2094</v>
      </c>
      <c r="B433" s="143" t="s">
        <v>2095</v>
      </c>
      <c r="C433" s="143" t="s">
        <v>256</v>
      </c>
      <c r="D433" s="143" t="s">
        <v>1060</v>
      </c>
      <c r="E433" s="143" t="s">
        <v>1061</v>
      </c>
      <c r="F433" s="143">
        <v>50</v>
      </c>
      <c r="G433" t="str">
        <f>Table_1[[#This Row],[seller-sku]]</f>
        <v>WJ-4KJT-KYGO</v>
      </c>
    </row>
    <row r="434" spans="1:7" ht="12.75" customHeight="1">
      <c r="A434" s="143" t="s">
        <v>2096</v>
      </c>
      <c r="B434" s="143" t="s">
        <v>2097</v>
      </c>
      <c r="C434" s="143" t="s">
        <v>2089</v>
      </c>
      <c r="D434" s="143" t="s">
        <v>1060</v>
      </c>
      <c r="E434" s="143" t="s">
        <v>1061</v>
      </c>
      <c r="F434" s="143">
        <v>0</v>
      </c>
      <c r="G434" t="str">
        <f>Table_1[[#This Row],[seller-sku]]</f>
        <v>Z1-OFVW-1DLF-FBA</v>
      </c>
    </row>
    <row r="435" spans="1:7" ht="12.75" customHeight="1">
      <c r="A435" s="143" t="s">
        <v>2098</v>
      </c>
      <c r="B435" s="143" t="s">
        <v>2099</v>
      </c>
      <c r="C435" s="143" t="s">
        <v>2100</v>
      </c>
      <c r="D435" s="143" t="s">
        <v>1060</v>
      </c>
      <c r="E435" s="143" t="s">
        <v>1061</v>
      </c>
      <c r="F435" s="143">
        <v>8</v>
      </c>
      <c r="G435" t="str">
        <f>Table_1[[#This Row],[seller-sku]]</f>
        <v>TV-AMBR-PEAX</v>
      </c>
    </row>
    <row r="436" spans="1:7" ht="12.75" customHeight="1">
      <c r="A436" s="143" t="s">
        <v>2101</v>
      </c>
      <c r="B436" s="143" t="s">
        <v>2102</v>
      </c>
      <c r="C436" s="143" t="s">
        <v>1617</v>
      </c>
      <c r="D436" s="143" t="s">
        <v>1060</v>
      </c>
      <c r="E436" s="143" t="s">
        <v>1061</v>
      </c>
      <c r="F436" s="143">
        <v>9</v>
      </c>
      <c r="G436" t="str">
        <f>Table_1[[#This Row],[seller-sku]]</f>
        <v>XN-3D5L-TX2D</v>
      </c>
    </row>
    <row r="437" spans="1:7" ht="12.75" customHeight="1">
      <c r="A437" s="143" t="s">
        <v>2103</v>
      </c>
      <c r="B437" s="143" t="s">
        <v>2104</v>
      </c>
      <c r="C437" s="143" t="s">
        <v>758</v>
      </c>
      <c r="D437" s="143" t="s">
        <v>1060</v>
      </c>
      <c r="E437" s="143" t="s">
        <v>1061</v>
      </c>
      <c r="F437" s="143">
        <v>69</v>
      </c>
      <c r="G437" t="str">
        <f>Table_1[[#This Row],[seller-sku]]</f>
        <v>YQ-W7YK-IYUN</v>
      </c>
    </row>
    <row r="438" spans="1:7" ht="12.75" customHeight="1">
      <c r="A438" s="143" t="s">
        <v>3098</v>
      </c>
      <c r="B438" s="143" t="s">
        <v>3099</v>
      </c>
      <c r="C438" s="143" t="s">
        <v>696</v>
      </c>
      <c r="D438" s="143" t="s">
        <v>1060</v>
      </c>
      <c r="E438" s="143" t="s">
        <v>1061</v>
      </c>
      <c r="F438" s="143">
        <v>0</v>
      </c>
      <c r="G438" t="str">
        <f>Table_1[[#This Row],[seller-sku]]</f>
        <v>YW-2IF1-IM87</v>
      </c>
    </row>
    <row r="439" spans="1:7" ht="12.75" customHeight="1">
      <c r="A439" s="143" t="s">
        <v>2105</v>
      </c>
      <c r="B439" s="143" t="s">
        <v>2106</v>
      </c>
      <c r="C439" s="143" t="s">
        <v>686</v>
      </c>
      <c r="D439" s="143" t="s">
        <v>1060</v>
      </c>
      <c r="E439" s="143" t="s">
        <v>1061</v>
      </c>
      <c r="F439" s="143">
        <v>24</v>
      </c>
      <c r="G439" t="str">
        <f>Table_1[[#This Row],[seller-sku]]</f>
        <v>U1-LME3-8L07</v>
      </c>
    </row>
    <row r="440" spans="1:7" ht="12.75" customHeight="1">
      <c r="A440" s="143" t="s">
        <v>3100</v>
      </c>
      <c r="B440" s="143" t="s">
        <v>3101</v>
      </c>
      <c r="C440" s="143" t="s">
        <v>640</v>
      </c>
      <c r="D440" s="143" t="s">
        <v>1060</v>
      </c>
      <c r="E440" s="143" t="s">
        <v>1061</v>
      </c>
      <c r="F440" s="143">
        <v>149</v>
      </c>
      <c r="G440" t="str">
        <f>Table_1[[#This Row],[seller-sku]]</f>
        <v>UR-MQ52-Z1FF</v>
      </c>
    </row>
    <row r="441" spans="1:7" ht="12.75" customHeight="1">
      <c r="A441" s="143" t="s">
        <v>2107</v>
      </c>
      <c r="B441" s="143" t="s">
        <v>2108</v>
      </c>
      <c r="C441" s="143" t="s">
        <v>873</v>
      </c>
      <c r="D441" s="143" t="s">
        <v>1060</v>
      </c>
      <c r="E441" s="143" t="s">
        <v>1061</v>
      </c>
      <c r="F441" s="143">
        <v>18</v>
      </c>
      <c r="G441" t="str">
        <f>Table_1[[#This Row],[seller-sku]]</f>
        <v>VQ-C46Z-6Z2K</v>
      </c>
    </row>
    <row r="442" spans="1:7" ht="12.75" customHeight="1">
      <c r="A442" s="143" t="s">
        <v>2109</v>
      </c>
      <c r="B442" s="143" t="s">
        <v>2110</v>
      </c>
      <c r="C442" s="143" t="s">
        <v>645</v>
      </c>
      <c r="D442" s="143" t="s">
        <v>1060</v>
      </c>
      <c r="E442" s="143" t="s">
        <v>1061</v>
      </c>
      <c r="F442" s="143">
        <v>14</v>
      </c>
      <c r="G442" t="str">
        <f>Table_1[[#This Row],[seller-sku]]</f>
        <v>Y8-0XE0-RU59</v>
      </c>
    </row>
    <row r="443" spans="1:7" ht="12.75" customHeight="1">
      <c r="A443" s="143" t="s">
        <v>2111</v>
      </c>
      <c r="B443" s="143" t="s">
        <v>2112</v>
      </c>
      <c r="C443" s="143" t="s">
        <v>1017</v>
      </c>
      <c r="D443" s="143" t="s">
        <v>1060</v>
      </c>
      <c r="E443" s="143" t="s">
        <v>1061</v>
      </c>
      <c r="F443" s="143">
        <v>19</v>
      </c>
      <c r="G443" t="str">
        <f>Table_1[[#This Row],[seller-sku]]</f>
        <v>WC-5CEN-31FW</v>
      </c>
    </row>
    <row r="444" spans="1:7" ht="12.75" customHeight="1">
      <c r="A444" s="143" t="s">
        <v>1612</v>
      </c>
      <c r="B444" s="143" t="s">
        <v>1613</v>
      </c>
      <c r="C444" s="143" t="s">
        <v>1614</v>
      </c>
      <c r="D444" s="143" t="s">
        <v>1060</v>
      </c>
      <c r="E444" s="143" t="s">
        <v>1061</v>
      </c>
      <c r="F444" s="143">
        <v>0</v>
      </c>
      <c r="G444" t="str">
        <f>Table_1[[#This Row],[seller-sku]]</f>
        <v>S2-1APK-JJZZ</v>
      </c>
    </row>
    <row r="445" spans="1:7" ht="12.75" customHeight="1">
      <c r="A445" s="143" t="s">
        <v>2113</v>
      </c>
      <c r="B445" s="143" t="s">
        <v>2114</v>
      </c>
      <c r="C445" s="143" t="s">
        <v>618</v>
      </c>
      <c r="D445" s="143" t="s">
        <v>1060</v>
      </c>
      <c r="E445" s="143" t="s">
        <v>1061</v>
      </c>
      <c r="F445" s="143">
        <v>0</v>
      </c>
      <c r="G445" t="str">
        <f>Table_1[[#This Row],[seller-sku]]</f>
        <v>SP-QQMD-C6DT</v>
      </c>
    </row>
    <row r="446" spans="1:7" ht="12.75" customHeight="1">
      <c r="A446" s="143" t="s">
        <v>2115</v>
      </c>
      <c r="B446" s="143" t="s">
        <v>2116</v>
      </c>
      <c r="C446" s="143" t="s">
        <v>507</v>
      </c>
      <c r="D446" s="143" t="s">
        <v>1060</v>
      </c>
      <c r="E446" s="143" t="s">
        <v>1061</v>
      </c>
      <c r="F446" s="143">
        <v>0</v>
      </c>
      <c r="G446" t="str">
        <f>Table_1[[#This Row],[seller-sku]]</f>
        <v>S9-E1MH-OU6P</v>
      </c>
    </row>
    <row r="447" spans="1:7" ht="12.75" customHeight="1">
      <c r="A447" s="143" t="s">
        <v>2117</v>
      </c>
      <c r="B447" s="143" t="s">
        <v>2118</v>
      </c>
      <c r="C447" s="143" t="s">
        <v>1943</v>
      </c>
      <c r="D447" s="143" t="s">
        <v>1060</v>
      </c>
      <c r="E447" s="143" t="s">
        <v>1061</v>
      </c>
      <c r="F447" s="143">
        <v>0</v>
      </c>
      <c r="G447" t="str">
        <f>Table_1[[#This Row],[seller-sku]]</f>
        <v>TT-1N1J-1D9T</v>
      </c>
    </row>
    <row r="448" spans="1:7" ht="12.75" customHeight="1">
      <c r="A448" s="143" t="s">
        <v>2119</v>
      </c>
      <c r="B448" s="143" t="s">
        <v>2120</v>
      </c>
      <c r="C448" s="143" t="s">
        <v>422</v>
      </c>
      <c r="D448" s="143" t="s">
        <v>1060</v>
      </c>
      <c r="E448" s="143" t="s">
        <v>1061</v>
      </c>
      <c r="F448" s="143">
        <v>0</v>
      </c>
      <c r="G448" t="str">
        <f>Table_1[[#This Row],[seller-sku]]</f>
        <v>YX-2ZGS-6451</v>
      </c>
    </row>
    <row r="449" spans="1:7" ht="12.75" customHeight="1">
      <c r="A449" s="143" t="s">
        <v>2121</v>
      </c>
      <c r="B449" s="143" t="s">
        <v>2122</v>
      </c>
      <c r="C449" s="143" t="s">
        <v>2123</v>
      </c>
      <c r="D449" s="143" t="s">
        <v>1060</v>
      </c>
      <c r="E449" s="143" t="s">
        <v>1061</v>
      </c>
      <c r="F449" s="143">
        <v>0</v>
      </c>
      <c r="G449" t="str">
        <f>Table_1[[#This Row],[seller-sku]]</f>
        <v>WY-AYNJ-WN9P</v>
      </c>
    </row>
    <row r="450" spans="1:7" ht="12.75" customHeight="1">
      <c r="A450" s="143" t="s">
        <v>2124</v>
      </c>
      <c r="B450" s="143" t="s">
        <v>2125</v>
      </c>
      <c r="C450" s="143" t="s">
        <v>2126</v>
      </c>
      <c r="D450" s="143" t="s">
        <v>1060</v>
      </c>
      <c r="E450" s="143" t="s">
        <v>1061</v>
      </c>
      <c r="F450" s="143">
        <v>0</v>
      </c>
      <c r="G450" t="str">
        <f>Table_1[[#This Row],[seller-sku]]</f>
        <v>WV-MNAC-4RSJ</v>
      </c>
    </row>
    <row r="451" spans="1:7" ht="12.75" customHeight="1">
      <c r="A451" s="143" t="s">
        <v>1882</v>
      </c>
      <c r="B451" s="143" t="s">
        <v>1883</v>
      </c>
      <c r="C451" s="143" t="s">
        <v>262</v>
      </c>
      <c r="D451" s="143" t="s">
        <v>1060</v>
      </c>
      <c r="E451" s="143" t="s">
        <v>1061</v>
      </c>
      <c r="F451" s="143">
        <v>25</v>
      </c>
      <c r="G451" t="str">
        <f>Table_1[[#This Row],[seller-sku]]</f>
        <v>RM-GIPW-8NU2</v>
      </c>
    </row>
    <row r="452" spans="1:7" ht="12.75" customHeight="1">
      <c r="A452" s="143" t="s">
        <v>2127</v>
      </c>
      <c r="B452" s="143" t="s">
        <v>2128</v>
      </c>
      <c r="C452" s="143" t="s">
        <v>2129</v>
      </c>
      <c r="D452" s="143" t="s">
        <v>1060</v>
      </c>
      <c r="E452" s="143" t="s">
        <v>1061</v>
      </c>
      <c r="F452" s="143">
        <v>0</v>
      </c>
      <c r="G452" t="str">
        <f>Table_1[[#This Row],[seller-sku]]</f>
        <v>V5-P47J-LHI2</v>
      </c>
    </row>
    <row r="453" spans="1:7" ht="12.75" customHeight="1">
      <c r="A453" s="143" t="s">
        <v>2130</v>
      </c>
      <c r="B453" s="143" t="s">
        <v>2131</v>
      </c>
      <c r="C453" s="143" t="s">
        <v>437</v>
      </c>
      <c r="D453" s="143" t="s">
        <v>1060</v>
      </c>
      <c r="E453" s="143" t="s">
        <v>1061</v>
      </c>
      <c r="F453" s="143">
        <v>100</v>
      </c>
      <c r="G453" t="str">
        <f>Table_1[[#This Row],[seller-sku]]</f>
        <v>VR-HCD3-FUK1</v>
      </c>
    </row>
    <row r="454" spans="1:7" ht="12.75" customHeight="1">
      <c r="A454" s="143" t="s">
        <v>2132</v>
      </c>
      <c r="B454" s="143" t="s">
        <v>2133</v>
      </c>
      <c r="C454" s="143" t="s">
        <v>2134</v>
      </c>
      <c r="D454" s="143" t="s">
        <v>1060</v>
      </c>
      <c r="E454" s="143" t="s">
        <v>1061</v>
      </c>
      <c r="F454" s="143">
        <v>0</v>
      </c>
      <c r="G454" t="str">
        <f>Table_1[[#This Row],[seller-sku]]</f>
        <v>ST-YW2G-IZFK</v>
      </c>
    </row>
    <row r="455" spans="1:7" ht="12.75" customHeight="1">
      <c r="A455" s="143" t="s">
        <v>2135</v>
      </c>
      <c r="B455" s="143" t="s">
        <v>2136</v>
      </c>
      <c r="C455" s="143" t="s">
        <v>656</v>
      </c>
      <c r="D455" s="143" t="s">
        <v>1060</v>
      </c>
      <c r="E455" s="143" t="s">
        <v>1061</v>
      </c>
      <c r="F455" s="143">
        <v>0</v>
      </c>
      <c r="G455" t="str">
        <f>Table_1[[#This Row],[seller-sku]]</f>
        <v>YF-JBXT-2SEB</v>
      </c>
    </row>
    <row r="456" spans="1:7" ht="12.75" customHeight="1">
      <c r="A456" s="143" t="s">
        <v>2135</v>
      </c>
      <c r="B456" s="143" t="s">
        <v>2136</v>
      </c>
      <c r="C456" s="143" t="s">
        <v>656</v>
      </c>
      <c r="D456" s="143" t="s">
        <v>1060</v>
      </c>
      <c r="E456" s="143" t="s">
        <v>1167</v>
      </c>
      <c r="F456" s="143">
        <v>2</v>
      </c>
      <c r="G456" t="str">
        <f>Table_1[[#This Row],[seller-sku]]</f>
        <v>YF-JBXT-2SEB</v>
      </c>
    </row>
    <row r="457" spans="1:7" ht="12.75" customHeight="1">
      <c r="A457" s="143" t="s">
        <v>2137</v>
      </c>
      <c r="B457" s="143" t="s">
        <v>2138</v>
      </c>
      <c r="C457" s="143" t="s">
        <v>2139</v>
      </c>
      <c r="D457" s="143" t="s">
        <v>1060</v>
      </c>
      <c r="E457" s="143" t="s">
        <v>1061</v>
      </c>
      <c r="F457" s="143">
        <v>0</v>
      </c>
      <c r="G457" t="str">
        <f>Table_1[[#This Row],[seller-sku]]</f>
        <v>SG-1VMM-FI8A</v>
      </c>
    </row>
    <row r="458" spans="1:7" ht="12.75" customHeight="1">
      <c r="A458" s="143" t="s">
        <v>2140</v>
      </c>
      <c r="B458" s="143" t="s">
        <v>2141</v>
      </c>
      <c r="C458" s="143" t="s">
        <v>2142</v>
      </c>
      <c r="D458" s="143" t="s">
        <v>1060</v>
      </c>
      <c r="E458" s="143" t="s">
        <v>1061</v>
      </c>
      <c r="F458" s="143">
        <v>0</v>
      </c>
      <c r="G458" t="str">
        <f>Table_1[[#This Row],[seller-sku]]</f>
        <v>VY-Z8GO-WJF3-FBA</v>
      </c>
    </row>
    <row r="459" spans="1:7" ht="12.75" customHeight="1">
      <c r="A459" s="143" t="s">
        <v>2143</v>
      </c>
      <c r="B459" s="143" t="s">
        <v>2144</v>
      </c>
      <c r="C459" s="143" t="s">
        <v>2145</v>
      </c>
      <c r="D459" s="143" t="s">
        <v>1060</v>
      </c>
      <c r="E459" s="143" t="s">
        <v>1061</v>
      </c>
      <c r="F459" s="143">
        <v>6</v>
      </c>
      <c r="G459" t="str">
        <f>Table_1[[#This Row],[seller-sku]]</f>
        <v>Z9-7E4L-GO2B</v>
      </c>
    </row>
    <row r="460" spans="1:7" ht="12.75" customHeight="1">
      <c r="A460" s="143" t="s">
        <v>2146</v>
      </c>
      <c r="B460" s="143" t="s">
        <v>2147</v>
      </c>
      <c r="C460" s="143" t="s">
        <v>2148</v>
      </c>
      <c r="D460" s="143" t="s">
        <v>1060</v>
      </c>
      <c r="E460" s="143" t="s">
        <v>1061</v>
      </c>
      <c r="F460" s="143">
        <v>0</v>
      </c>
      <c r="G460" t="str">
        <f>Table_1[[#This Row],[seller-sku]]</f>
        <v>S6-JLO9-CQ3X</v>
      </c>
    </row>
    <row r="461" spans="1:7" ht="12.75" customHeight="1">
      <c r="A461" s="143" t="s">
        <v>2149</v>
      </c>
      <c r="B461" s="143" t="s">
        <v>2150</v>
      </c>
      <c r="C461" s="143" t="s">
        <v>1296</v>
      </c>
      <c r="D461" s="143" t="s">
        <v>1060</v>
      </c>
      <c r="E461" s="143" t="s">
        <v>1061</v>
      </c>
      <c r="F461" s="143">
        <v>0</v>
      </c>
      <c r="G461" t="str">
        <f>Table_1[[#This Row],[seller-sku]]</f>
        <v>TO-I398-7415</v>
      </c>
    </row>
    <row r="462" spans="1:7" ht="12.75" customHeight="1">
      <c r="A462" s="143" t="s">
        <v>2151</v>
      </c>
      <c r="B462" s="143" t="s">
        <v>2152</v>
      </c>
      <c r="C462" s="143" t="s">
        <v>606</v>
      </c>
      <c r="D462" s="143" t="s">
        <v>1060</v>
      </c>
      <c r="E462" s="143" t="s">
        <v>1061</v>
      </c>
      <c r="F462" s="143">
        <v>0</v>
      </c>
      <c r="G462" t="str">
        <f>Table_1[[#This Row],[seller-sku]]</f>
        <v>TC-IYXN-T1LG</v>
      </c>
    </row>
    <row r="463" spans="1:7" ht="12.75" customHeight="1">
      <c r="A463" s="143" t="s">
        <v>2153</v>
      </c>
      <c r="B463" s="143" t="s">
        <v>2154</v>
      </c>
      <c r="C463" s="143" t="s">
        <v>2155</v>
      </c>
      <c r="D463" s="143" t="s">
        <v>1060</v>
      </c>
      <c r="E463" s="143" t="s">
        <v>1061</v>
      </c>
      <c r="F463" s="143">
        <v>0</v>
      </c>
      <c r="G463" t="str">
        <f>Table_1[[#This Row],[seller-sku]]</f>
        <v>WE-WHIO-NWG5</v>
      </c>
    </row>
    <row r="464" spans="1:7" ht="12.75" customHeight="1">
      <c r="A464" s="143" t="s">
        <v>2156</v>
      </c>
      <c r="B464" s="143" t="s">
        <v>2157</v>
      </c>
      <c r="C464" s="143" t="s">
        <v>1943</v>
      </c>
      <c r="D464" s="143" t="s">
        <v>1060</v>
      </c>
      <c r="E464" s="143" t="s">
        <v>1061</v>
      </c>
      <c r="F464" s="143">
        <v>0</v>
      </c>
      <c r="G464" t="str">
        <f>Table_1[[#This Row],[seller-sku]]</f>
        <v>SZ-1XG4-574A</v>
      </c>
    </row>
    <row r="465" spans="1:7" ht="12.75" customHeight="1">
      <c r="A465" s="143" t="s">
        <v>2158</v>
      </c>
      <c r="B465" s="143" t="s">
        <v>2159</v>
      </c>
      <c r="C465" s="143" t="s">
        <v>364</v>
      </c>
      <c r="D465" s="143" t="s">
        <v>1060</v>
      </c>
      <c r="E465" s="143" t="s">
        <v>1061</v>
      </c>
      <c r="F465" s="143">
        <v>0</v>
      </c>
      <c r="G465" t="str">
        <f>Table_1[[#This Row],[seller-sku]]</f>
        <v>SP-RNL7-RM8L</v>
      </c>
    </row>
    <row r="466" spans="1:7" ht="12.75" customHeight="1">
      <c r="A466" s="143" t="s">
        <v>2160</v>
      </c>
      <c r="B466" s="143" t="s">
        <v>2161</v>
      </c>
      <c r="C466" s="143" t="s">
        <v>2162</v>
      </c>
      <c r="D466" s="143" t="s">
        <v>1060</v>
      </c>
      <c r="E466" s="143" t="s">
        <v>1061</v>
      </c>
      <c r="F466" s="143">
        <v>0</v>
      </c>
      <c r="G466" t="str">
        <f>Table_1[[#This Row],[seller-sku]]</f>
        <v>Y0-LAF1-58VN</v>
      </c>
    </row>
    <row r="467" spans="1:7" ht="12.75" customHeight="1">
      <c r="A467" s="143" t="s">
        <v>2163</v>
      </c>
      <c r="B467" s="143" t="s">
        <v>2164</v>
      </c>
      <c r="C467" s="143" t="s">
        <v>2165</v>
      </c>
      <c r="D467" s="143" t="s">
        <v>1060</v>
      </c>
      <c r="E467" s="143" t="s">
        <v>1061</v>
      </c>
      <c r="F467" s="143">
        <v>0</v>
      </c>
      <c r="G467" t="str">
        <f>Table_1[[#This Row],[seller-sku]]</f>
        <v>WC-H8H3-0UBO</v>
      </c>
    </row>
    <row r="468" spans="1:7" ht="12.75" customHeight="1">
      <c r="A468" s="143" t="s">
        <v>2166</v>
      </c>
      <c r="B468" s="143" t="s">
        <v>2167</v>
      </c>
      <c r="C468" s="143" t="s">
        <v>418</v>
      </c>
      <c r="D468" s="143" t="s">
        <v>1060</v>
      </c>
      <c r="E468" s="143" t="s">
        <v>1061</v>
      </c>
      <c r="F468" s="143">
        <v>0</v>
      </c>
      <c r="G468" t="str">
        <f>Table_1[[#This Row],[seller-sku]]</f>
        <v>UY-XOUG-ZZV0</v>
      </c>
    </row>
    <row r="469" spans="1:7" ht="12.75" customHeight="1">
      <c r="A469" s="143" t="s">
        <v>2168</v>
      </c>
      <c r="B469" s="143" t="s">
        <v>2169</v>
      </c>
      <c r="C469" s="143" t="s">
        <v>563</v>
      </c>
      <c r="D469" s="143" t="s">
        <v>1060</v>
      </c>
      <c r="E469" s="143" t="s">
        <v>1061</v>
      </c>
      <c r="F469" s="143">
        <v>0</v>
      </c>
      <c r="G469" t="str">
        <f>Table_1[[#This Row],[seller-sku]]</f>
        <v>WQ-L38M-P983-MFA</v>
      </c>
    </row>
    <row r="470" spans="1:7" ht="12.75" customHeight="1">
      <c r="A470" s="143" t="s">
        <v>2170</v>
      </c>
      <c r="B470" s="143" t="s">
        <v>2171</v>
      </c>
      <c r="C470" s="143" t="s">
        <v>839</v>
      </c>
      <c r="D470" s="143" t="s">
        <v>1060</v>
      </c>
      <c r="E470" s="143" t="s">
        <v>1061</v>
      </c>
      <c r="F470" s="143">
        <v>10</v>
      </c>
      <c r="G470" t="str">
        <f>Table_1[[#This Row],[seller-sku]]</f>
        <v>TG-RUYL-7UYB</v>
      </c>
    </row>
    <row r="471" spans="1:7" ht="12.75" customHeight="1">
      <c r="A471" s="143" t="s">
        <v>2172</v>
      </c>
      <c r="B471" s="143" t="s">
        <v>2173</v>
      </c>
      <c r="C471" s="143" t="s">
        <v>2174</v>
      </c>
      <c r="D471" s="143" t="s">
        <v>1060</v>
      </c>
      <c r="E471" s="143" t="s">
        <v>1061</v>
      </c>
      <c r="F471" s="143">
        <v>0</v>
      </c>
      <c r="G471" t="str">
        <f>Table_1[[#This Row],[seller-sku]]</f>
        <v>XQ-YN6T-DZSQ</v>
      </c>
    </row>
    <row r="472" spans="1:7" ht="12.75" customHeight="1">
      <c r="A472" s="143" t="s">
        <v>2175</v>
      </c>
      <c r="B472" s="143" t="s">
        <v>2176</v>
      </c>
      <c r="C472" s="143" t="s">
        <v>2177</v>
      </c>
      <c r="D472" s="143" t="s">
        <v>1060</v>
      </c>
      <c r="E472" s="143" t="s">
        <v>1061</v>
      </c>
      <c r="F472" s="143">
        <v>0</v>
      </c>
      <c r="G472" t="str">
        <f>Table_1[[#This Row],[seller-sku]]</f>
        <v>TZ-8006-DHZ4</v>
      </c>
    </row>
    <row r="473" spans="1:7" ht="12.75" customHeight="1">
      <c r="A473" s="143" t="s">
        <v>2178</v>
      </c>
      <c r="B473" s="143" t="s">
        <v>2179</v>
      </c>
      <c r="C473" s="143" t="s">
        <v>2180</v>
      </c>
      <c r="D473" s="143" t="s">
        <v>1060</v>
      </c>
      <c r="E473" s="143" t="s">
        <v>1061</v>
      </c>
      <c r="F473" s="143">
        <v>0</v>
      </c>
      <c r="G473" t="str">
        <f>Table_1[[#This Row],[seller-sku]]</f>
        <v>WM-YDCN-PUDZ</v>
      </c>
    </row>
    <row r="474" spans="1:7" ht="12.75" customHeight="1">
      <c r="A474" s="143" t="s">
        <v>2181</v>
      </c>
      <c r="B474" s="143" t="s">
        <v>2182</v>
      </c>
      <c r="C474" s="143" t="s">
        <v>2183</v>
      </c>
      <c r="D474" s="143" t="s">
        <v>1060</v>
      </c>
      <c r="E474" s="143" t="s">
        <v>1061</v>
      </c>
      <c r="F474" s="143">
        <v>0</v>
      </c>
      <c r="G474" t="str">
        <f>Table_1[[#This Row],[seller-sku]]</f>
        <v>ZF-BQ5K-L895</v>
      </c>
    </row>
    <row r="475" spans="1:7" ht="12.75" customHeight="1">
      <c r="A475" s="143" t="s">
        <v>2184</v>
      </c>
      <c r="B475" s="143" t="s">
        <v>2185</v>
      </c>
      <c r="C475" s="143" t="s">
        <v>603</v>
      </c>
      <c r="D475" s="143" t="s">
        <v>1060</v>
      </c>
      <c r="E475" s="143" t="s">
        <v>1061</v>
      </c>
      <c r="F475" s="143">
        <v>0</v>
      </c>
      <c r="G475" t="str">
        <f>Table_1[[#This Row],[seller-sku]]</f>
        <v>U6-DXEA-ALOJ</v>
      </c>
    </row>
    <row r="476" spans="1:7" ht="12.75" customHeight="1">
      <c r="A476" s="143" t="s">
        <v>2186</v>
      </c>
      <c r="B476" s="143" t="s">
        <v>2187</v>
      </c>
      <c r="C476" s="143" t="s">
        <v>2188</v>
      </c>
      <c r="D476" s="143" t="s">
        <v>1060</v>
      </c>
      <c r="E476" s="143" t="s">
        <v>1061</v>
      </c>
      <c r="F476" s="143">
        <v>0</v>
      </c>
      <c r="G476" t="str">
        <f>Table_1[[#This Row],[seller-sku]]</f>
        <v>VR-GM69-18AK</v>
      </c>
    </row>
    <row r="477" spans="1:7" ht="12.75" customHeight="1">
      <c r="A477" s="143" t="s">
        <v>3102</v>
      </c>
      <c r="B477" s="143" t="s">
        <v>3103</v>
      </c>
      <c r="C477" s="143" t="s">
        <v>686</v>
      </c>
      <c r="D477" s="143" t="s">
        <v>1060</v>
      </c>
      <c r="E477" s="143" t="s">
        <v>1061</v>
      </c>
      <c r="F477" s="143">
        <v>16</v>
      </c>
      <c r="G477" t="str">
        <f>Table_1[[#This Row],[seller-sku]]</f>
        <v>WK-625Q-FPKX</v>
      </c>
    </row>
    <row r="478" spans="1:7" ht="12.75" customHeight="1">
      <c r="A478" s="143" t="s">
        <v>2189</v>
      </c>
      <c r="B478" s="143" t="s">
        <v>2190</v>
      </c>
      <c r="C478" s="143" t="s">
        <v>2191</v>
      </c>
      <c r="D478" s="143" t="s">
        <v>1060</v>
      </c>
      <c r="E478" s="143" t="s">
        <v>1061</v>
      </c>
      <c r="F478" s="143">
        <v>0</v>
      </c>
      <c r="G478" t="str">
        <f>Table_1[[#This Row],[seller-sku]]</f>
        <v>YA-LHIP-A4SI</v>
      </c>
    </row>
    <row r="479" spans="1:7" ht="12.75" customHeight="1">
      <c r="A479" s="143" t="s">
        <v>2192</v>
      </c>
      <c r="B479" s="143" t="s">
        <v>2193</v>
      </c>
      <c r="C479" s="143" t="s">
        <v>2194</v>
      </c>
      <c r="D479" s="143" t="s">
        <v>1060</v>
      </c>
      <c r="E479" s="143" t="s">
        <v>1061</v>
      </c>
      <c r="F479" s="143">
        <v>0</v>
      </c>
      <c r="G479" t="str">
        <f>Table_1[[#This Row],[seller-sku]]</f>
        <v>UB-PJ6V-MBOR</v>
      </c>
    </row>
    <row r="480" spans="1:7" ht="12.75" customHeight="1">
      <c r="A480" s="143" t="s">
        <v>2195</v>
      </c>
      <c r="B480" s="143" t="s">
        <v>2196</v>
      </c>
      <c r="C480" s="143" t="s">
        <v>2197</v>
      </c>
      <c r="D480" s="143" t="s">
        <v>1060</v>
      </c>
      <c r="E480" s="143" t="s">
        <v>1061</v>
      </c>
      <c r="F480" s="143">
        <v>19</v>
      </c>
      <c r="G480" t="str">
        <f>Table_1[[#This Row],[seller-sku]]</f>
        <v>UW-40JD-KGN5</v>
      </c>
    </row>
    <row r="481" spans="1:7" ht="12.75" customHeight="1">
      <c r="A481" s="143" t="s">
        <v>2198</v>
      </c>
      <c r="B481" s="143" t="s">
        <v>2199</v>
      </c>
      <c r="C481" s="143" t="s">
        <v>797</v>
      </c>
      <c r="D481" s="143" t="s">
        <v>1060</v>
      </c>
      <c r="E481" s="143" t="s">
        <v>1061</v>
      </c>
      <c r="F481" s="143">
        <v>0</v>
      </c>
      <c r="G481" t="str">
        <f>Table_1[[#This Row],[seller-sku]]</f>
        <v>UQ-B42B-TZHM</v>
      </c>
    </row>
    <row r="482" spans="1:7" ht="12.75" customHeight="1">
      <c r="A482" s="143" t="s">
        <v>2200</v>
      </c>
      <c r="B482" s="143" t="s">
        <v>2201</v>
      </c>
      <c r="C482" s="143" t="s">
        <v>2202</v>
      </c>
      <c r="D482" s="143" t="s">
        <v>1060</v>
      </c>
      <c r="E482" s="143" t="s">
        <v>1061</v>
      </c>
      <c r="F482" s="143">
        <v>0</v>
      </c>
      <c r="G482" t="str">
        <f>Table_1[[#This Row],[seller-sku]]</f>
        <v>XE-AGYB-NIZK</v>
      </c>
    </row>
    <row r="483" spans="1:7" ht="12.75" customHeight="1">
      <c r="A483" s="143" t="s">
        <v>2203</v>
      </c>
      <c r="B483" s="143" t="s">
        <v>2204</v>
      </c>
      <c r="C483" s="143" t="s">
        <v>259</v>
      </c>
      <c r="D483" s="143" t="s">
        <v>1060</v>
      </c>
      <c r="E483" s="143" t="s">
        <v>1061</v>
      </c>
      <c r="F483" s="143">
        <v>50</v>
      </c>
      <c r="G483" t="str">
        <f>Table_1[[#This Row],[seller-sku]]</f>
        <v>TA-M5M8-ENX3</v>
      </c>
    </row>
    <row r="484" spans="1:7" ht="12.75" customHeight="1">
      <c r="A484" s="143" t="s">
        <v>2205</v>
      </c>
      <c r="B484" s="143" t="s">
        <v>2206</v>
      </c>
      <c r="C484" s="143" t="s">
        <v>2207</v>
      </c>
      <c r="D484" s="143" t="s">
        <v>1060</v>
      </c>
      <c r="E484" s="143" t="s">
        <v>1061</v>
      </c>
      <c r="F484" s="143">
        <v>0</v>
      </c>
      <c r="G484" t="str">
        <f>Table_1[[#This Row],[seller-sku]]</f>
        <v>U8-HIPY-SG82</v>
      </c>
    </row>
    <row r="485" spans="1:7" ht="12.75" customHeight="1">
      <c r="A485" s="143" t="s">
        <v>2208</v>
      </c>
      <c r="B485" s="143" t="s">
        <v>2209</v>
      </c>
      <c r="C485" s="143" t="s">
        <v>2210</v>
      </c>
      <c r="D485" s="143" t="s">
        <v>1060</v>
      </c>
      <c r="E485" s="143" t="s">
        <v>1061</v>
      </c>
      <c r="F485" s="143">
        <v>0</v>
      </c>
      <c r="G485" t="str">
        <f>Table_1[[#This Row],[seller-sku]]</f>
        <v>XY-V4LI-THI0</v>
      </c>
    </row>
    <row r="486" spans="1:7" ht="12.75" customHeight="1">
      <c r="A486" s="143" t="s">
        <v>2211</v>
      </c>
      <c r="B486" s="143" t="s">
        <v>2212</v>
      </c>
      <c r="C486" s="143" t="s">
        <v>1903</v>
      </c>
      <c r="D486" s="143" t="s">
        <v>1060</v>
      </c>
      <c r="E486" s="143" t="s">
        <v>1061</v>
      </c>
      <c r="F486" s="143">
        <v>0</v>
      </c>
      <c r="G486" t="str">
        <f>Table_1[[#This Row],[seller-sku]]</f>
        <v>V2-U2ME-J37V</v>
      </c>
    </row>
    <row r="487" spans="1:7" ht="12.75" customHeight="1">
      <c r="A487" s="143" t="s">
        <v>1688</v>
      </c>
      <c r="B487" s="143" t="s">
        <v>1689</v>
      </c>
      <c r="C487" s="143" t="s">
        <v>1690</v>
      </c>
      <c r="D487" s="143" t="s">
        <v>1060</v>
      </c>
      <c r="E487" s="143" t="s">
        <v>1061</v>
      </c>
      <c r="F487" s="143">
        <v>0</v>
      </c>
      <c r="G487" t="str">
        <f>Table_1[[#This Row],[seller-sku]]</f>
        <v>RQ-6QPP-IHHU</v>
      </c>
    </row>
    <row r="488" spans="1:7" ht="12.75" customHeight="1">
      <c r="A488" s="143" t="s">
        <v>3104</v>
      </c>
      <c r="B488" s="143" t="s">
        <v>3105</v>
      </c>
      <c r="C488" s="143" t="s">
        <v>3106</v>
      </c>
      <c r="D488" s="143" t="s">
        <v>1060</v>
      </c>
      <c r="E488" s="143" t="s">
        <v>1061</v>
      </c>
      <c r="F488" s="143">
        <v>25</v>
      </c>
      <c r="G488" t="str">
        <f>Table_1[[#This Row],[seller-sku]]</f>
        <v>WG-UTKU-OZ8H</v>
      </c>
    </row>
    <row r="489" spans="1:7" ht="12.75" customHeight="1">
      <c r="A489" s="143" t="s">
        <v>2213</v>
      </c>
      <c r="B489" s="143" t="s">
        <v>2214</v>
      </c>
      <c r="C489" s="143" t="s">
        <v>2215</v>
      </c>
      <c r="D489" s="143" t="s">
        <v>1060</v>
      </c>
      <c r="E489" s="143" t="s">
        <v>1061</v>
      </c>
      <c r="F489" s="143">
        <v>0</v>
      </c>
      <c r="G489" t="str">
        <f>Table_1[[#This Row],[seller-sku]]</f>
        <v>UT-GH5E-CSJI</v>
      </c>
    </row>
    <row r="490" spans="1:7" ht="12.75" customHeight="1">
      <c r="A490" s="143" t="s">
        <v>2216</v>
      </c>
      <c r="B490" s="143" t="s">
        <v>2217</v>
      </c>
      <c r="C490" s="143" t="s">
        <v>2218</v>
      </c>
      <c r="D490" s="143" t="s">
        <v>1060</v>
      </c>
      <c r="E490" s="143" t="s">
        <v>1061</v>
      </c>
      <c r="F490" s="143">
        <v>0</v>
      </c>
      <c r="G490" t="str">
        <f>Table_1[[#This Row],[seller-sku]]</f>
        <v>YP-KD00-K3EB</v>
      </c>
    </row>
    <row r="491" spans="1:7" ht="12.75" customHeight="1">
      <c r="A491" s="143" t="s">
        <v>2219</v>
      </c>
      <c r="B491" s="143" t="s">
        <v>2220</v>
      </c>
      <c r="C491" s="143" t="s">
        <v>136</v>
      </c>
      <c r="D491" s="143" t="s">
        <v>1060</v>
      </c>
      <c r="E491" s="143" t="s">
        <v>1061</v>
      </c>
      <c r="F491" s="143">
        <v>0</v>
      </c>
      <c r="G491" t="str">
        <f>Table_1[[#This Row],[seller-sku]]</f>
        <v>XQ-CTCE-6E45</v>
      </c>
    </row>
    <row r="492" spans="1:7" ht="12.75" customHeight="1">
      <c r="A492" s="143" t="s">
        <v>2221</v>
      </c>
      <c r="B492" s="143" t="s">
        <v>2222</v>
      </c>
      <c r="C492" s="143" t="s">
        <v>487</v>
      </c>
      <c r="D492" s="143" t="s">
        <v>1060</v>
      </c>
      <c r="E492" s="143" t="s">
        <v>1061</v>
      </c>
      <c r="F492" s="143">
        <v>14</v>
      </c>
      <c r="G492" t="str">
        <f>Table_1[[#This Row],[seller-sku]]</f>
        <v>VL-SABU-R7OY</v>
      </c>
    </row>
    <row r="493" spans="1:7" ht="12.75" customHeight="1">
      <c r="A493" s="143" t="s">
        <v>2223</v>
      </c>
      <c r="B493" s="143" t="s">
        <v>2224</v>
      </c>
      <c r="C493" s="143" t="s">
        <v>2225</v>
      </c>
      <c r="D493" s="143" t="s">
        <v>1060</v>
      </c>
      <c r="E493" s="143" t="s">
        <v>1061</v>
      </c>
      <c r="F493" s="143">
        <v>0</v>
      </c>
      <c r="G493" t="str">
        <f>Table_1[[#This Row],[seller-sku]]</f>
        <v>SF-XXQM-H2TT</v>
      </c>
    </row>
    <row r="494" spans="1:7" ht="12.75" customHeight="1">
      <c r="A494" s="143" t="s">
        <v>2226</v>
      </c>
      <c r="B494" s="143" t="s">
        <v>2227</v>
      </c>
      <c r="C494" s="143" t="s">
        <v>490</v>
      </c>
      <c r="D494" s="143" t="s">
        <v>1060</v>
      </c>
      <c r="E494" s="143" t="s">
        <v>1061</v>
      </c>
      <c r="F494" s="143">
        <v>99</v>
      </c>
      <c r="G494" t="str">
        <f>Table_1[[#This Row],[seller-sku]]</f>
        <v>VA-5ETZ-VKV3</v>
      </c>
    </row>
    <row r="495" spans="1:7" ht="12.75" customHeight="1">
      <c r="A495" s="143" t="s">
        <v>2228</v>
      </c>
      <c r="B495" s="143" t="s">
        <v>2229</v>
      </c>
      <c r="C495" s="143" t="s">
        <v>2230</v>
      </c>
      <c r="D495" s="143" t="s">
        <v>1060</v>
      </c>
      <c r="E495" s="143" t="s">
        <v>1061</v>
      </c>
      <c r="F495" s="143">
        <v>0</v>
      </c>
      <c r="G495" t="str">
        <f>Table_1[[#This Row],[seller-sku]]</f>
        <v>UB-U8VP-NCU0</v>
      </c>
    </row>
    <row r="496" spans="1:7" ht="12.75" customHeight="1">
      <c r="A496" s="143" t="s">
        <v>2231</v>
      </c>
      <c r="B496" s="143" t="s">
        <v>2232</v>
      </c>
      <c r="C496" s="143" t="s">
        <v>2233</v>
      </c>
      <c r="D496" s="143" t="s">
        <v>1060</v>
      </c>
      <c r="E496" s="143" t="s">
        <v>1061</v>
      </c>
      <c r="F496" s="143">
        <v>25</v>
      </c>
      <c r="G496" t="str">
        <f>Table_1[[#This Row],[seller-sku]]</f>
        <v>V6-D8Y3-NCY4</v>
      </c>
    </row>
    <row r="497" spans="1:7" ht="12.75" customHeight="1">
      <c r="A497" s="143" t="s">
        <v>2234</v>
      </c>
      <c r="B497" s="143" t="s">
        <v>2235</v>
      </c>
      <c r="C497" s="143" t="s">
        <v>916</v>
      </c>
      <c r="D497" s="143" t="s">
        <v>1060</v>
      </c>
      <c r="E497" s="143" t="s">
        <v>1061</v>
      </c>
      <c r="F497" s="143">
        <v>0</v>
      </c>
      <c r="G497" t="str">
        <f>Table_1[[#This Row],[seller-sku]]</f>
        <v>WC-CMEO-S2E6-FBA</v>
      </c>
    </row>
    <row r="498" spans="1:7" ht="12.75" customHeight="1">
      <c r="A498" s="143" t="s">
        <v>1702</v>
      </c>
      <c r="B498" s="143" t="s">
        <v>1703</v>
      </c>
      <c r="C498" s="143" t="s">
        <v>1704</v>
      </c>
      <c r="D498" s="143" t="s">
        <v>1060</v>
      </c>
      <c r="E498" s="143" t="s">
        <v>1061</v>
      </c>
      <c r="F498" s="143">
        <v>0</v>
      </c>
      <c r="G498" t="str">
        <f>Table_1[[#This Row],[seller-sku]]</f>
        <v>RY-NBEF-3C3X</v>
      </c>
    </row>
    <row r="499" spans="1:7" ht="12.75" customHeight="1">
      <c r="A499" s="143" t="s">
        <v>2236</v>
      </c>
      <c r="B499" s="143" t="s">
        <v>2237</v>
      </c>
      <c r="C499" s="143" t="s">
        <v>496</v>
      </c>
      <c r="D499" s="143" t="s">
        <v>1060</v>
      </c>
      <c r="E499" s="143" t="s">
        <v>1061</v>
      </c>
      <c r="F499" s="143">
        <v>0</v>
      </c>
      <c r="G499" t="str">
        <f>Table_1[[#This Row],[seller-sku]]</f>
        <v>Y5-I10F-34AD</v>
      </c>
    </row>
    <row r="500" spans="1:7" ht="12.75" customHeight="1">
      <c r="A500" s="143" t="s">
        <v>2238</v>
      </c>
      <c r="B500" s="143" t="s">
        <v>2239</v>
      </c>
      <c r="C500" s="143" t="s">
        <v>2240</v>
      </c>
      <c r="D500" s="143" t="s">
        <v>1060</v>
      </c>
      <c r="E500" s="143" t="s">
        <v>1061</v>
      </c>
      <c r="F500" s="143">
        <v>0</v>
      </c>
      <c r="G500" t="str">
        <f>Table_1[[#This Row],[seller-sku]]</f>
        <v>UU-MPLO-7VRO</v>
      </c>
    </row>
    <row r="501" spans="1:7" ht="12.75" customHeight="1">
      <c r="A501" s="143" t="s">
        <v>2241</v>
      </c>
      <c r="B501" s="143" t="s">
        <v>2242</v>
      </c>
      <c r="C501" s="143" t="s">
        <v>736</v>
      </c>
      <c r="D501" s="143" t="s">
        <v>1060</v>
      </c>
      <c r="E501" s="143" t="s">
        <v>1061</v>
      </c>
      <c r="F501" s="143">
        <v>0</v>
      </c>
      <c r="G501" t="str">
        <f>Table_1[[#This Row],[seller-sku]]</f>
        <v>X2-LBOF-GIZS</v>
      </c>
    </row>
    <row r="502" spans="1:7" ht="12.75" customHeight="1">
      <c r="A502" s="143" t="s">
        <v>3107</v>
      </c>
      <c r="B502" s="143" t="s">
        <v>3108</v>
      </c>
      <c r="C502" s="143" t="s">
        <v>170</v>
      </c>
      <c r="D502" s="143" t="s">
        <v>1060</v>
      </c>
      <c r="E502" s="143" t="s">
        <v>1061</v>
      </c>
      <c r="F502" s="143">
        <v>58</v>
      </c>
      <c r="G502" t="str">
        <f>Table_1[[#This Row],[seller-sku]]</f>
        <v>VG-1A5J-7CMK</v>
      </c>
    </row>
    <row r="503" spans="1:7" ht="12.75" customHeight="1">
      <c r="A503" s="143" t="s">
        <v>2243</v>
      </c>
      <c r="B503" s="143" t="s">
        <v>2244</v>
      </c>
      <c r="C503" s="143" t="s">
        <v>177</v>
      </c>
      <c r="D503" s="143" t="s">
        <v>1060</v>
      </c>
      <c r="E503" s="143" t="s">
        <v>1061</v>
      </c>
      <c r="F503" s="143">
        <v>50</v>
      </c>
      <c r="G503" t="str">
        <f>Table_1[[#This Row],[seller-sku]]</f>
        <v>TL-EQF5-KCOR</v>
      </c>
    </row>
    <row r="504" spans="1:7" ht="12.75" customHeight="1">
      <c r="A504" s="143" t="s">
        <v>2245</v>
      </c>
      <c r="B504" s="143" t="s">
        <v>2246</v>
      </c>
      <c r="C504" s="143" t="s">
        <v>2194</v>
      </c>
      <c r="D504" s="143" t="s">
        <v>1060</v>
      </c>
      <c r="E504" s="143" t="s">
        <v>1061</v>
      </c>
      <c r="F504" s="143">
        <v>0</v>
      </c>
      <c r="G504" t="str">
        <f>Table_1[[#This Row],[seller-sku]]</f>
        <v>UB-PJ6V-MBOR5-MFA</v>
      </c>
    </row>
    <row r="505" spans="1:7" ht="12.75" customHeight="1">
      <c r="A505" s="143" t="s">
        <v>2247</v>
      </c>
      <c r="B505" s="143" t="s">
        <v>2248</v>
      </c>
      <c r="C505" s="143" t="s">
        <v>2249</v>
      </c>
      <c r="D505" s="143" t="s">
        <v>1060</v>
      </c>
      <c r="E505" s="143" t="s">
        <v>1061</v>
      </c>
      <c r="F505" s="143">
        <v>5</v>
      </c>
      <c r="G505" t="str">
        <f>Table_1[[#This Row],[seller-sku]]</f>
        <v>V0-RDCW-2UVV-FBA</v>
      </c>
    </row>
    <row r="506" spans="1:7" ht="12.75" customHeight="1">
      <c r="A506" s="143" t="s">
        <v>2250</v>
      </c>
      <c r="B506" s="143" t="s">
        <v>2251</v>
      </c>
      <c r="C506" s="143" t="s">
        <v>1943</v>
      </c>
      <c r="D506" s="143" t="s">
        <v>1060</v>
      </c>
      <c r="E506" s="143" t="s">
        <v>1061</v>
      </c>
      <c r="F506" s="143">
        <v>0</v>
      </c>
      <c r="G506" t="str">
        <f>Table_1[[#This Row],[seller-sku]]</f>
        <v>VG-JORC-YLWY</v>
      </c>
    </row>
    <row r="507" spans="1:7" ht="12.75" customHeight="1">
      <c r="A507" s="143" t="s">
        <v>2252</v>
      </c>
      <c r="B507" s="143" t="s">
        <v>2253</v>
      </c>
      <c r="C507" s="143" t="s">
        <v>251</v>
      </c>
      <c r="D507" s="143" t="s">
        <v>1060</v>
      </c>
      <c r="E507" s="143" t="s">
        <v>1061</v>
      </c>
      <c r="F507" s="143">
        <v>10</v>
      </c>
      <c r="G507" t="str">
        <f>Table_1[[#This Row],[seller-sku]]</f>
        <v>WE-CMSL-AU11</v>
      </c>
    </row>
    <row r="508" spans="1:7" ht="12.75" customHeight="1">
      <c r="A508" s="143" t="s">
        <v>2254</v>
      </c>
      <c r="B508" s="143" t="s">
        <v>2255</v>
      </c>
      <c r="C508" s="143" t="s">
        <v>775</v>
      </c>
      <c r="D508" s="143" t="s">
        <v>1060</v>
      </c>
      <c r="E508" s="143" t="s">
        <v>1061</v>
      </c>
      <c r="F508" s="143">
        <v>0</v>
      </c>
      <c r="G508" t="str">
        <f>Table_1[[#This Row],[seller-sku]]</f>
        <v>VJ-Q1D7-H014</v>
      </c>
    </row>
    <row r="509" spans="1:7" ht="12.75" customHeight="1">
      <c r="A509" s="143" t="s">
        <v>2256</v>
      </c>
      <c r="B509" s="143" t="s">
        <v>2257</v>
      </c>
      <c r="C509" s="143" t="s">
        <v>2258</v>
      </c>
      <c r="D509" s="143" t="s">
        <v>1060</v>
      </c>
      <c r="E509" s="143" t="s">
        <v>1061</v>
      </c>
      <c r="F509" s="143">
        <v>0</v>
      </c>
      <c r="G509" t="str">
        <f>Table_1[[#This Row],[seller-sku]]</f>
        <v>UD-MQIE-51T1</v>
      </c>
    </row>
    <row r="510" spans="1:7" ht="12.75" customHeight="1">
      <c r="A510" s="143" t="s">
        <v>2259</v>
      </c>
      <c r="B510" s="143" t="s">
        <v>2260</v>
      </c>
      <c r="C510" s="143" t="s">
        <v>2261</v>
      </c>
      <c r="D510" s="143" t="s">
        <v>1060</v>
      </c>
      <c r="E510" s="143" t="s">
        <v>1061</v>
      </c>
      <c r="F510" s="143">
        <v>0</v>
      </c>
      <c r="G510" t="str">
        <f>Table_1[[#This Row],[seller-sku]]</f>
        <v>X1-OK48-I85N</v>
      </c>
    </row>
    <row r="511" spans="1:7" ht="12.75" customHeight="1">
      <c r="A511" s="143" t="s">
        <v>2262</v>
      </c>
      <c r="B511" s="143" t="s">
        <v>2263</v>
      </c>
      <c r="C511" s="143" t="s">
        <v>987</v>
      </c>
      <c r="D511" s="143" t="s">
        <v>1060</v>
      </c>
      <c r="E511" s="143" t="s">
        <v>1061</v>
      </c>
      <c r="F511" s="143">
        <v>2</v>
      </c>
      <c r="G511" t="str">
        <f>Table_1[[#This Row],[seller-sku]]</f>
        <v>UI-B0QJ-27HE</v>
      </c>
    </row>
    <row r="512" spans="1:7" ht="12.75" customHeight="1">
      <c r="A512" s="143" t="s">
        <v>2264</v>
      </c>
      <c r="B512" s="143" t="s">
        <v>2265</v>
      </c>
      <c r="C512" s="143" t="s">
        <v>2266</v>
      </c>
      <c r="D512" s="143" t="s">
        <v>1060</v>
      </c>
      <c r="E512" s="143" t="s">
        <v>1061</v>
      </c>
      <c r="F512" s="143">
        <v>0</v>
      </c>
      <c r="G512" t="str">
        <f>Table_1[[#This Row],[seller-sku]]</f>
        <v>YK-HM56-8I8S</v>
      </c>
    </row>
    <row r="513" spans="1:7" ht="12.75" customHeight="1">
      <c r="A513" s="143" t="s">
        <v>2267</v>
      </c>
      <c r="B513" s="143" t="s">
        <v>2268</v>
      </c>
      <c r="C513" s="143" t="s">
        <v>2269</v>
      </c>
      <c r="D513" s="143" t="s">
        <v>1060</v>
      </c>
      <c r="E513" s="143" t="s">
        <v>1061</v>
      </c>
      <c r="F513" s="143">
        <v>0</v>
      </c>
      <c r="G513" t="str">
        <f>Table_1[[#This Row],[seller-sku]]</f>
        <v>XW-HD8L-ZZCX</v>
      </c>
    </row>
    <row r="514" spans="1:7" ht="12.75" customHeight="1">
      <c r="A514" s="143" t="s">
        <v>2270</v>
      </c>
      <c r="B514" s="143" t="s">
        <v>2271</v>
      </c>
      <c r="C514" s="143" t="s">
        <v>2272</v>
      </c>
      <c r="D514" s="143" t="s">
        <v>1060</v>
      </c>
      <c r="E514" s="143" t="s">
        <v>1061</v>
      </c>
      <c r="F514" s="143">
        <v>0</v>
      </c>
      <c r="G514" t="str">
        <f>Table_1[[#This Row],[seller-sku]]</f>
        <v>YD-HF5T-M3ND</v>
      </c>
    </row>
    <row r="515" spans="1:7" ht="12.75" customHeight="1">
      <c r="A515" t="s">
        <v>2273</v>
      </c>
      <c r="B515" t="s">
        <v>2274</v>
      </c>
      <c r="C515" t="s">
        <v>731</v>
      </c>
      <c r="D515" t="s">
        <v>1060</v>
      </c>
      <c r="E515" t="s">
        <v>1061</v>
      </c>
      <c r="F515">
        <v>0</v>
      </c>
      <c r="G515" t="str">
        <f>Table_1[[#This Row],[seller-sku]]</f>
        <v>YV-34DP-HD6P</v>
      </c>
    </row>
    <row r="516" spans="1:7" ht="12.75" customHeight="1">
      <c r="A516" t="s">
        <v>2275</v>
      </c>
      <c r="B516" t="s">
        <v>2276</v>
      </c>
      <c r="C516" t="s">
        <v>2277</v>
      </c>
      <c r="D516" t="s">
        <v>1060</v>
      </c>
      <c r="E516" t="s">
        <v>1061</v>
      </c>
      <c r="F516">
        <v>0</v>
      </c>
      <c r="G516" t="str">
        <f>Table_1[[#This Row],[seller-sku]]</f>
        <v>TQ-JXK0-OGJQ</v>
      </c>
    </row>
    <row r="517" spans="1:7" ht="12.75" customHeight="1">
      <c r="A517" t="s">
        <v>2278</v>
      </c>
      <c r="B517" t="s">
        <v>2279</v>
      </c>
      <c r="C517" t="s">
        <v>2280</v>
      </c>
      <c r="D517" t="s">
        <v>1060</v>
      </c>
      <c r="E517" t="s">
        <v>1061</v>
      </c>
      <c r="F517">
        <v>0</v>
      </c>
      <c r="G517" t="str">
        <f>Table_1[[#This Row],[seller-sku]]</f>
        <v>X0-GL22-0HHZ-FBA</v>
      </c>
    </row>
    <row r="518" spans="1:7" ht="12.75" customHeight="1">
      <c r="A518" t="s">
        <v>2281</v>
      </c>
      <c r="B518" t="s">
        <v>2282</v>
      </c>
      <c r="C518" t="s">
        <v>704</v>
      </c>
      <c r="D518" t="s">
        <v>1060</v>
      </c>
      <c r="E518" t="s">
        <v>1061</v>
      </c>
      <c r="F518">
        <v>2</v>
      </c>
      <c r="G518" t="str">
        <f>Table_1[[#This Row],[seller-sku]]</f>
        <v>SZ-KQOI-BMWS</v>
      </c>
    </row>
    <row r="519" spans="1:7" ht="12.75" customHeight="1">
      <c r="A519" t="s">
        <v>2283</v>
      </c>
      <c r="B519" t="s">
        <v>2284</v>
      </c>
      <c r="C519" t="s">
        <v>2285</v>
      </c>
      <c r="D519" t="s">
        <v>1060</v>
      </c>
      <c r="E519" t="s">
        <v>1061</v>
      </c>
      <c r="F519">
        <v>0</v>
      </c>
      <c r="G519" t="str">
        <f>Table_1[[#This Row],[seller-sku]]</f>
        <v>T3-YEW6-62CN</v>
      </c>
    </row>
    <row r="520" spans="1:7" ht="12.75" customHeight="1">
      <c r="A520" t="s">
        <v>2286</v>
      </c>
      <c r="B520" t="s">
        <v>2287</v>
      </c>
      <c r="C520" t="s">
        <v>1647</v>
      </c>
      <c r="D520" t="s">
        <v>1060</v>
      </c>
      <c r="E520" t="s">
        <v>1061</v>
      </c>
      <c r="F520">
        <v>13</v>
      </c>
      <c r="G520" t="str">
        <f>Table_1[[#This Row],[seller-sku]]</f>
        <v>V5-PS46-2XIH</v>
      </c>
    </row>
    <row r="521" spans="1:7" ht="12.75" customHeight="1">
      <c r="A521" t="s">
        <v>2288</v>
      </c>
      <c r="B521" t="s">
        <v>2289</v>
      </c>
      <c r="C521" t="s">
        <v>2290</v>
      </c>
      <c r="D521" t="s">
        <v>1060</v>
      </c>
      <c r="E521" t="s">
        <v>1061</v>
      </c>
      <c r="F521">
        <v>10</v>
      </c>
      <c r="G521" t="str">
        <f>Table_1[[#This Row],[seller-sku]]</f>
        <v>UA-IASG-NZ3B</v>
      </c>
    </row>
    <row r="522" spans="1:7" ht="12.75" customHeight="1">
      <c r="A522" t="s">
        <v>2291</v>
      </c>
      <c r="B522" t="s">
        <v>2292</v>
      </c>
      <c r="C522" t="s">
        <v>2293</v>
      </c>
      <c r="D522" t="s">
        <v>1060</v>
      </c>
      <c r="E522" t="s">
        <v>1061</v>
      </c>
      <c r="F522">
        <v>50</v>
      </c>
      <c r="G522" t="str">
        <f>Table_1[[#This Row],[seller-sku]]</f>
        <v>X8-VQZ4-N59O</v>
      </c>
    </row>
    <row r="523" spans="1:7" ht="12.75" customHeight="1">
      <c r="A523" t="s">
        <v>2294</v>
      </c>
      <c r="B523" t="s">
        <v>2295</v>
      </c>
      <c r="C523" t="s">
        <v>2296</v>
      </c>
      <c r="D523" t="s">
        <v>1060</v>
      </c>
      <c r="E523" t="s">
        <v>1061</v>
      </c>
      <c r="F523">
        <v>10</v>
      </c>
      <c r="G523" t="str">
        <f>Table_1[[#This Row],[seller-sku]]</f>
        <v>YI-P3XV-O30H</v>
      </c>
    </row>
    <row r="524" spans="1:7" ht="12.75" customHeight="1">
      <c r="A524" t="s">
        <v>2297</v>
      </c>
      <c r="B524" t="s">
        <v>2298</v>
      </c>
      <c r="C524" t="s">
        <v>189</v>
      </c>
      <c r="D524" t="s">
        <v>1060</v>
      </c>
      <c r="E524" t="s">
        <v>1061</v>
      </c>
      <c r="F524">
        <v>100</v>
      </c>
      <c r="G524" t="str">
        <f>Table_1[[#This Row],[seller-sku]]</f>
        <v>Y8-O6IZ-ZYXN</v>
      </c>
    </row>
    <row r="525" spans="1:7" ht="12.75" customHeight="1">
      <c r="A525" t="s">
        <v>2299</v>
      </c>
      <c r="B525" t="s">
        <v>2300</v>
      </c>
      <c r="C525" t="s">
        <v>888</v>
      </c>
      <c r="D525" t="s">
        <v>1060</v>
      </c>
      <c r="E525" t="s">
        <v>1061</v>
      </c>
      <c r="F525">
        <v>0</v>
      </c>
      <c r="G525" t="str">
        <f>Table_1[[#This Row],[seller-sku]]</f>
        <v>TU-HZDK-J9A5</v>
      </c>
    </row>
    <row r="526" spans="1:7" ht="12.75" customHeight="1">
      <c r="A526" t="s">
        <v>2301</v>
      </c>
      <c r="B526" t="s">
        <v>2302</v>
      </c>
      <c r="C526" t="s">
        <v>2303</v>
      </c>
      <c r="D526" t="s">
        <v>1060</v>
      </c>
      <c r="E526" t="s">
        <v>1061</v>
      </c>
      <c r="F526">
        <v>0</v>
      </c>
      <c r="G526" t="str">
        <f>Table_1[[#This Row],[seller-sku]]</f>
        <v>UD-KGIE-8FKJ</v>
      </c>
    </row>
    <row r="527" spans="1:7" ht="12.75" customHeight="1">
      <c r="A527" t="s">
        <v>2304</v>
      </c>
      <c r="B527" t="s">
        <v>2305</v>
      </c>
      <c r="C527" t="s">
        <v>2306</v>
      </c>
      <c r="D527" t="s">
        <v>1060</v>
      </c>
      <c r="E527" t="s">
        <v>1061</v>
      </c>
      <c r="F527">
        <v>0</v>
      </c>
      <c r="G527" t="str">
        <f>Table_1[[#This Row],[seller-sku]]</f>
        <v>VT-ETKT-VDWF</v>
      </c>
    </row>
    <row r="528" spans="1:7" ht="12.75" customHeight="1">
      <c r="A528" t="s">
        <v>2307</v>
      </c>
      <c r="B528" t="s">
        <v>2308</v>
      </c>
      <c r="C528" t="s">
        <v>2309</v>
      </c>
      <c r="D528" t="s">
        <v>1060</v>
      </c>
      <c r="E528" t="s">
        <v>1061</v>
      </c>
      <c r="F528">
        <v>55</v>
      </c>
      <c r="G528" t="str">
        <f>Table_1[[#This Row],[seller-sku]]</f>
        <v>UQ-F6TA-82ZD</v>
      </c>
    </row>
    <row r="529" spans="1:7" ht="12.75" customHeight="1">
      <c r="A529" t="s">
        <v>2310</v>
      </c>
      <c r="B529" t="s">
        <v>2311</v>
      </c>
      <c r="C529" t="s">
        <v>696</v>
      </c>
      <c r="D529" t="s">
        <v>1060</v>
      </c>
      <c r="E529" t="s">
        <v>1061</v>
      </c>
      <c r="F529">
        <v>127</v>
      </c>
      <c r="G529" t="str">
        <f>Table_1[[#This Row],[seller-sku]]</f>
        <v>UJ-53T2-6G6A</v>
      </c>
    </row>
    <row r="530" spans="1:7" ht="12.75" customHeight="1">
      <c r="A530" t="s">
        <v>2310</v>
      </c>
      <c r="B530" t="s">
        <v>2311</v>
      </c>
      <c r="C530" t="s">
        <v>696</v>
      </c>
      <c r="D530" t="s">
        <v>1060</v>
      </c>
      <c r="E530" t="s">
        <v>1167</v>
      </c>
      <c r="F530">
        <v>6</v>
      </c>
      <c r="G530" t="str">
        <f>Table_1[[#This Row],[seller-sku]]</f>
        <v>UJ-53T2-6G6A</v>
      </c>
    </row>
    <row r="531" spans="1:7" ht="12.75" customHeight="1">
      <c r="A531" t="s">
        <v>2312</v>
      </c>
      <c r="B531" t="s">
        <v>2313</v>
      </c>
      <c r="C531" t="s">
        <v>106</v>
      </c>
      <c r="D531" t="s">
        <v>1060</v>
      </c>
      <c r="E531" t="s">
        <v>1061</v>
      </c>
      <c r="F531">
        <v>7</v>
      </c>
      <c r="G531" t="str">
        <f>Table_1[[#This Row],[seller-sku]]</f>
        <v>SQ-MJHQ-92US</v>
      </c>
    </row>
    <row r="532" spans="1:7" ht="12.75" customHeight="1">
      <c r="A532" t="s">
        <v>2314</v>
      </c>
      <c r="B532" t="s">
        <v>2315</v>
      </c>
      <c r="C532" t="s">
        <v>2316</v>
      </c>
      <c r="D532" t="s">
        <v>1060</v>
      </c>
      <c r="E532" t="s">
        <v>1061</v>
      </c>
      <c r="F532">
        <v>0</v>
      </c>
      <c r="G532" t="str">
        <f>Table_1[[#This Row],[seller-sku]]</f>
        <v>TB-98IZ-LWFS</v>
      </c>
    </row>
    <row r="533" spans="1:7" ht="12.75" customHeight="1">
      <c r="A533" t="s">
        <v>1807</v>
      </c>
      <c r="B533" t="s">
        <v>1808</v>
      </c>
      <c r="C533" t="s">
        <v>804</v>
      </c>
      <c r="D533" t="s">
        <v>1060</v>
      </c>
      <c r="E533" t="s">
        <v>1061</v>
      </c>
      <c r="F533">
        <v>9</v>
      </c>
      <c r="G533" t="str">
        <f>Table_1[[#This Row],[seller-sku]]</f>
        <v>RQ-1LTW-KIZN</v>
      </c>
    </row>
    <row r="534" spans="1:7" ht="12.75" customHeight="1">
      <c r="A534" t="s">
        <v>2317</v>
      </c>
      <c r="B534" t="s">
        <v>2318</v>
      </c>
      <c r="C534" t="s">
        <v>244</v>
      </c>
      <c r="D534" t="s">
        <v>1060</v>
      </c>
      <c r="E534" t="s">
        <v>1061</v>
      </c>
      <c r="F534">
        <v>25</v>
      </c>
      <c r="G534" t="str">
        <f>Table_1[[#This Row],[seller-sku]]</f>
        <v>UQ-HTGP-6AFC</v>
      </c>
    </row>
    <row r="535" spans="1:7" ht="12.75" customHeight="1">
      <c r="A535" t="s">
        <v>2319</v>
      </c>
      <c r="B535" t="s">
        <v>2320</v>
      </c>
      <c r="C535" t="s">
        <v>87</v>
      </c>
      <c r="D535" t="s">
        <v>1060</v>
      </c>
      <c r="E535" t="s">
        <v>1061</v>
      </c>
      <c r="F535">
        <v>0</v>
      </c>
      <c r="G535" t="str">
        <f>Table_1[[#This Row],[seller-sku]]</f>
        <v>YI-63FZ-152Q</v>
      </c>
    </row>
    <row r="536" spans="1:7" ht="12.75" customHeight="1">
      <c r="A536" t="s">
        <v>2321</v>
      </c>
      <c r="B536" t="s">
        <v>2322</v>
      </c>
      <c r="C536" t="s">
        <v>2165</v>
      </c>
      <c r="D536" t="s">
        <v>1060</v>
      </c>
      <c r="E536" t="s">
        <v>1061</v>
      </c>
      <c r="F536">
        <v>0</v>
      </c>
      <c r="G536" t="str">
        <f>Table_1[[#This Row],[seller-sku]]</f>
        <v>W3-RDKC-CEQ5</v>
      </c>
    </row>
    <row r="537" spans="1:7" ht="12.75" customHeight="1"/>
    <row r="538" spans="1:7" ht="12.75" customHeight="1"/>
    <row r="539" spans="1:7" ht="12.75" customHeight="1"/>
    <row r="540" spans="1:7" ht="12.75" customHeight="1"/>
    <row r="541" spans="1:7" ht="12.75" customHeight="1"/>
    <row r="542" spans="1:7" ht="12.75" customHeight="1"/>
    <row r="543" spans="1:7" ht="12.75" customHeight="1"/>
    <row r="544" spans="1:7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0843-6758-4826-B5D3-76DB6A753B9B}">
  <dimension ref="A1:C862"/>
  <sheetViews>
    <sheetView workbookViewId="0">
      <selection activeCell="C1" sqref="C1:C862"/>
    </sheetView>
  </sheetViews>
  <sheetFormatPr defaultRowHeight="12.3"/>
  <cols>
    <col min="1" max="1" width="24.71875" customWidth="1"/>
    <col min="2" max="2" width="46.0546875" customWidth="1"/>
  </cols>
  <sheetData>
    <row r="1" spans="1:3">
      <c r="A1" t="s">
        <v>661</v>
      </c>
      <c r="B1" t="s">
        <v>3724</v>
      </c>
      <c r="C1">
        <v>23.45</v>
      </c>
    </row>
    <row r="2" spans="1:3" ht="24.6">
      <c r="A2" t="s">
        <v>3187</v>
      </c>
      <c r="B2" t="s">
        <v>3725</v>
      </c>
      <c r="C2">
        <v>174.9</v>
      </c>
    </row>
    <row r="3" spans="1:3" ht="24.6">
      <c r="A3" t="s">
        <v>747</v>
      </c>
      <c r="B3" t="s">
        <v>3726</v>
      </c>
      <c r="C3">
        <v>34.9</v>
      </c>
    </row>
    <row r="4" spans="1:3">
      <c r="A4" t="s">
        <v>2528</v>
      </c>
      <c r="B4" t="s">
        <v>3727</v>
      </c>
      <c r="C4">
        <v>24.9</v>
      </c>
    </row>
    <row r="5" spans="1:3" ht="24.6">
      <c r="A5" t="s">
        <v>3188</v>
      </c>
      <c r="B5" t="s">
        <v>3728</v>
      </c>
      <c r="C5">
        <v>33.94</v>
      </c>
    </row>
    <row r="6" spans="1:3" ht="24.6">
      <c r="A6" t="s">
        <v>463</v>
      </c>
      <c r="B6" t="s">
        <v>3729</v>
      </c>
      <c r="C6">
        <v>48.9</v>
      </c>
    </row>
    <row r="7" spans="1:3" ht="24.6">
      <c r="A7" t="s">
        <v>3189</v>
      </c>
      <c r="B7" t="s">
        <v>3730</v>
      </c>
      <c r="C7">
        <v>34.9</v>
      </c>
    </row>
    <row r="8" spans="1:3" ht="24.6">
      <c r="A8" t="s">
        <v>3190</v>
      </c>
      <c r="B8" t="s">
        <v>3731</v>
      </c>
      <c r="C8">
        <v>43.9</v>
      </c>
    </row>
    <row r="9" spans="1:3" ht="24.6">
      <c r="A9" t="s">
        <v>3191</v>
      </c>
      <c r="B9" t="s">
        <v>3732</v>
      </c>
      <c r="C9">
        <v>38.9</v>
      </c>
    </row>
    <row r="10" spans="1:3" ht="24.6">
      <c r="A10" t="s">
        <v>3192</v>
      </c>
      <c r="B10" t="s">
        <v>3733</v>
      </c>
      <c r="C10">
        <v>38.9</v>
      </c>
    </row>
    <row r="11" spans="1:3" ht="24.6">
      <c r="A11" t="s">
        <v>564</v>
      </c>
      <c r="B11" t="s">
        <v>3734</v>
      </c>
      <c r="C11">
        <v>70.900000000000006</v>
      </c>
    </row>
    <row r="12" spans="1:3" ht="24.6">
      <c r="A12" t="s">
        <v>2633</v>
      </c>
      <c r="B12" t="s">
        <v>3735</v>
      </c>
      <c r="C12">
        <v>24.9</v>
      </c>
    </row>
    <row r="13" spans="1:3" ht="24.6">
      <c r="A13" t="s">
        <v>3193</v>
      </c>
      <c r="B13" t="s">
        <v>3736</v>
      </c>
      <c r="C13">
        <v>53.9</v>
      </c>
    </row>
    <row r="14" spans="1:3" ht="24.6">
      <c r="A14" t="s">
        <v>3194</v>
      </c>
      <c r="B14" t="s">
        <v>3737</v>
      </c>
      <c r="C14">
        <v>174.9</v>
      </c>
    </row>
    <row r="15" spans="1:3" ht="24.6">
      <c r="A15" t="s">
        <v>178</v>
      </c>
      <c r="B15" t="s">
        <v>3738</v>
      </c>
      <c r="C15">
        <v>48.9</v>
      </c>
    </row>
    <row r="16" spans="1:3" ht="24.6">
      <c r="A16" t="s">
        <v>185</v>
      </c>
      <c r="B16" t="s">
        <v>3739</v>
      </c>
      <c r="C16">
        <v>61.9</v>
      </c>
    </row>
    <row r="17" spans="1:3">
      <c r="A17" t="s">
        <v>3195</v>
      </c>
      <c r="B17" t="s">
        <v>3740</v>
      </c>
      <c r="C17">
        <v>38.9</v>
      </c>
    </row>
    <row r="18" spans="1:3" ht="24.6">
      <c r="A18" t="s">
        <v>171</v>
      </c>
      <c r="B18" t="s">
        <v>3741</v>
      </c>
      <c r="C18">
        <v>47.9</v>
      </c>
    </row>
    <row r="19" spans="1:3" ht="24.6">
      <c r="A19" t="s">
        <v>568</v>
      </c>
      <c r="B19" t="s">
        <v>3742</v>
      </c>
      <c r="C19">
        <v>128.9</v>
      </c>
    </row>
    <row r="20" spans="1:3" ht="24.6">
      <c r="A20" t="s">
        <v>3196</v>
      </c>
      <c r="B20" t="s">
        <v>3743</v>
      </c>
      <c r="C20">
        <v>48.9</v>
      </c>
    </row>
    <row r="21" spans="1:3" ht="24.6">
      <c r="A21" t="s">
        <v>3197</v>
      </c>
      <c r="B21" t="s">
        <v>3741</v>
      </c>
      <c r="C21">
        <v>47.9</v>
      </c>
    </row>
    <row r="22" spans="1:3" ht="24.6">
      <c r="A22" t="s">
        <v>3198</v>
      </c>
      <c r="B22" t="s">
        <v>3744</v>
      </c>
      <c r="C22">
        <v>48.9</v>
      </c>
    </row>
    <row r="23" spans="1:3" ht="24.6">
      <c r="A23" t="s">
        <v>265</v>
      </c>
      <c r="B23" t="s">
        <v>3745</v>
      </c>
      <c r="C23">
        <v>68.900000000000006</v>
      </c>
    </row>
    <row r="24" spans="1:3" ht="24.6">
      <c r="A24" t="s">
        <v>98</v>
      </c>
      <c r="B24" t="s">
        <v>3746</v>
      </c>
      <c r="C24">
        <v>53.9</v>
      </c>
    </row>
    <row r="25" spans="1:3" ht="24.6">
      <c r="A25" t="s">
        <v>3199</v>
      </c>
      <c r="B25" t="s">
        <v>3747</v>
      </c>
      <c r="C25">
        <v>54</v>
      </c>
    </row>
    <row r="26" spans="1:3" ht="24.6">
      <c r="A26" t="s">
        <v>3200</v>
      </c>
      <c r="B26" t="s">
        <v>3748</v>
      </c>
      <c r="C26">
        <v>60.9</v>
      </c>
    </row>
    <row r="27" spans="1:3" ht="24.6">
      <c r="A27" t="s">
        <v>3201</v>
      </c>
      <c r="B27" t="s">
        <v>3749</v>
      </c>
      <c r="C27">
        <v>62.9</v>
      </c>
    </row>
    <row r="28" spans="1:3" ht="24.6">
      <c r="A28" t="s">
        <v>158</v>
      </c>
      <c r="B28" t="s">
        <v>3732</v>
      </c>
      <c r="C28">
        <v>38.9</v>
      </c>
    </row>
    <row r="29" spans="1:3" ht="24.6">
      <c r="A29" t="s">
        <v>465</v>
      </c>
      <c r="B29" t="s">
        <v>3749</v>
      </c>
      <c r="C29">
        <v>62.9</v>
      </c>
    </row>
    <row r="30" spans="1:3" ht="24.6">
      <c r="A30" t="s">
        <v>3202</v>
      </c>
      <c r="B30" t="s">
        <v>3750</v>
      </c>
      <c r="C30">
        <v>38.9</v>
      </c>
    </row>
    <row r="31" spans="1:3" ht="24.6">
      <c r="A31" t="s">
        <v>3203</v>
      </c>
      <c r="B31" t="s">
        <v>3751</v>
      </c>
      <c r="C31">
        <v>65.900000000000006</v>
      </c>
    </row>
    <row r="32" spans="1:3" ht="24.6">
      <c r="A32" t="s">
        <v>83</v>
      </c>
      <c r="B32" t="s">
        <v>3752</v>
      </c>
      <c r="C32">
        <v>43.9</v>
      </c>
    </row>
    <row r="33" spans="1:3" ht="24.6">
      <c r="A33" t="s">
        <v>190</v>
      </c>
      <c r="B33" t="s">
        <v>3753</v>
      </c>
      <c r="C33">
        <v>65.900000000000006</v>
      </c>
    </row>
    <row r="34" spans="1:3" ht="24.6">
      <c r="A34" t="s">
        <v>571</v>
      </c>
      <c r="B34" t="s">
        <v>3730</v>
      </c>
      <c r="C34">
        <v>34.9</v>
      </c>
    </row>
    <row r="35" spans="1:3" ht="24.6">
      <c r="A35" t="s">
        <v>638</v>
      </c>
      <c r="B35" t="s">
        <v>3754</v>
      </c>
      <c r="C35">
        <v>78</v>
      </c>
    </row>
    <row r="36" spans="1:3" ht="24.6">
      <c r="A36" t="s">
        <v>3204</v>
      </c>
      <c r="B36" t="s">
        <v>3755</v>
      </c>
      <c r="C36">
        <v>54.9</v>
      </c>
    </row>
    <row r="37" spans="1:3" ht="24.6">
      <c r="A37" t="s">
        <v>3205</v>
      </c>
      <c r="B37" t="s">
        <v>3756</v>
      </c>
      <c r="C37">
        <v>128.9</v>
      </c>
    </row>
    <row r="38" spans="1:3" ht="24.6">
      <c r="A38" t="s">
        <v>3206</v>
      </c>
      <c r="B38" t="s">
        <v>3757</v>
      </c>
      <c r="C38">
        <v>54.9</v>
      </c>
    </row>
    <row r="39" spans="1:3" ht="24.6">
      <c r="A39" t="s">
        <v>3207</v>
      </c>
      <c r="B39" t="s">
        <v>3758</v>
      </c>
      <c r="C39">
        <v>78</v>
      </c>
    </row>
    <row r="40" spans="1:3" ht="24.6">
      <c r="A40" t="s">
        <v>3208</v>
      </c>
      <c r="B40" t="s">
        <v>3759</v>
      </c>
      <c r="C40">
        <v>38.9</v>
      </c>
    </row>
    <row r="41" spans="1:3" ht="24.6">
      <c r="A41" t="s">
        <v>3209</v>
      </c>
      <c r="B41" t="s">
        <v>3760</v>
      </c>
      <c r="C41">
        <v>61.9</v>
      </c>
    </row>
    <row r="42" spans="1:3" ht="24.6">
      <c r="A42" t="s">
        <v>3210</v>
      </c>
      <c r="B42" t="s">
        <v>3761</v>
      </c>
      <c r="C42">
        <v>48.9</v>
      </c>
    </row>
    <row r="43" spans="1:3" ht="24.6">
      <c r="A43" t="s">
        <v>491</v>
      </c>
      <c r="B43" t="s">
        <v>3762</v>
      </c>
      <c r="C43">
        <v>54</v>
      </c>
    </row>
    <row r="44" spans="1:3" ht="24.6">
      <c r="A44" t="s">
        <v>3211</v>
      </c>
      <c r="B44" t="s">
        <v>3763</v>
      </c>
      <c r="C44">
        <v>43.9</v>
      </c>
    </row>
    <row r="45" spans="1:3" ht="24.6">
      <c r="A45" t="s">
        <v>3212</v>
      </c>
      <c r="B45" t="s">
        <v>3764</v>
      </c>
      <c r="C45">
        <v>35.9</v>
      </c>
    </row>
    <row r="46" spans="1:3" ht="24.6">
      <c r="A46" t="s">
        <v>91</v>
      </c>
      <c r="B46" t="s">
        <v>3765</v>
      </c>
      <c r="C46">
        <v>48.9</v>
      </c>
    </row>
    <row r="47" spans="1:3" ht="24.6">
      <c r="A47" t="s">
        <v>80</v>
      </c>
      <c r="B47" t="s">
        <v>3766</v>
      </c>
      <c r="C47">
        <v>38.9</v>
      </c>
    </row>
    <row r="48" spans="1:3" ht="24.6">
      <c r="A48" t="s">
        <v>442</v>
      </c>
      <c r="B48" t="s">
        <v>3767</v>
      </c>
      <c r="C48">
        <v>66.900000000000006</v>
      </c>
    </row>
    <row r="49" spans="1:3" ht="24.6">
      <c r="A49" t="s">
        <v>3213</v>
      </c>
      <c r="B49" t="s">
        <v>3768</v>
      </c>
      <c r="C49">
        <v>95.9</v>
      </c>
    </row>
    <row r="50" spans="1:3" ht="24.6">
      <c r="A50" t="s">
        <v>3214</v>
      </c>
      <c r="B50" t="s">
        <v>3769</v>
      </c>
      <c r="C50">
        <v>53.9</v>
      </c>
    </row>
    <row r="51" spans="1:3" ht="24.6">
      <c r="A51" t="s">
        <v>3215</v>
      </c>
      <c r="B51" t="s">
        <v>3770</v>
      </c>
      <c r="C51">
        <v>54.9</v>
      </c>
    </row>
    <row r="52" spans="1:3" ht="24.6">
      <c r="A52" t="s">
        <v>3216</v>
      </c>
      <c r="B52" t="s">
        <v>3771</v>
      </c>
      <c r="C52">
        <v>48.9</v>
      </c>
    </row>
    <row r="53" spans="1:3" ht="24.6">
      <c r="A53" t="s">
        <v>3217</v>
      </c>
      <c r="B53" t="s">
        <v>3772</v>
      </c>
      <c r="C53">
        <v>128.9</v>
      </c>
    </row>
    <row r="54" spans="1:3" ht="24.6">
      <c r="A54" t="s">
        <v>3218</v>
      </c>
      <c r="B54" t="s">
        <v>3758</v>
      </c>
      <c r="C54">
        <v>70</v>
      </c>
    </row>
    <row r="55" spans="1:3" ht="24.6">
      <c r="A55" t="s">
        <v>475</v>
      </c>
      <c r="B55" t="s">
        <v>3773</v>
      </c>
      <c r="C55">
        <v>72.900000000000006</v>
      </c>
    </row>
    <row r="56" spans="1:3" ht="24.6">
      <c r="A56" t="s">
        <v>239</v>
      </c>
      <c r="B56" t="s">
        <v>3774</v>
      </c>
      <c r="C56">
        <v>40.9</v>
      </c>
    </row>
    <row r="57" spans="1:3" ht="24.6">
      <c r="A57" t="s">
        <v>3219</v>
      </c>
      <c r="B57" t="s">
        <v>3775</v>
      </c>
      <c r="C57">
        <v>46.9</v>
      </c>
    </row>
    <row r="58" spans="1:3" ht="24.6">
      <c r="A58" t="s">
        <v>3220</v>
      </c>
      <c r="B58" t="s">
        <v>3776</v>
      </c>
      <c r="C58">
        <v>60.9</v>
      </c>
    </row>
    <row r="59" spans="1:3" ht="24.6">
      <c r="A59" t="s">
        <v>3221</v>
      </c>
      <c r="B59" t="s">
        <v>3777</v>
      </c>
      <c r="C59">
        <v>75</v>
      </c>
    </row>
    <row r="60" spans="1:3" ht="24.6">
      <c r="A60" t="s">
        <v>300</v>
      </c>
      <c r="B60" t="s">
        <v>3778</v>
      </c>
      <c r="C60">
        <v>76.900000000000006</v>
      </c>
    </row>
    <row r="61" spans="1:3" ht="24.6">
      <c r="A61" t="s">
        <v>3222</v>
      </c>
      <c r="B61" t="s">
        <v>3779</v>
      </c>
      <c r="C61">
        <v>78</v>
      </c>
    </row>
    <row r="62" spans="1:3" ht="24.6">
      <c r="A62" t="s">
        <v>206</v>
      </c>
      <c r="B62" t="s">
        <v>3780</v>
      </c>
      <c r="C62">
        <v>43.9</v>
      </c>
    </row>
    <row r="63" spans="1:3" ht="24.6">
      <c r="A63" t="s">
        <v>112</v>
      </c>
      <c r="B63" t="s">
        <v>3781</v>
      </c>
      <c r="C63">
        <v>67.900000000000006</v>
      </c>
    </row>
    <row r="64" spans="1:3" ht="24.6">
      <c r="A64" t="s">
        <v>434</v>
      </c>
      <c r="B64" t="s">
        <v>3782</v>
      </c>
      <c r="C64">
        <v>54.9</v>
      </c>
    </row>
    <row r="65" spans="1:3" ht="24.6">
      <c r="A65" t="s">
        <v>3223</v>
      </c>
      <c r="B65" t="s">
        <v>3783</v>
      </c>
      <c r="C65">
        <v>39.5</v>
      </c>
    </row>
    <row r="66" spans="1:3" ht="24.6">
      <c r="A66" t="s">
        <v>260</v>
      </c>
      <c r="B66" t="s">
        <v>3784</v>
      </c>
      <c r="C66">
        <v>62.9</v>
      </c>
    </row>
    <row r="67" spans="1:3" ht="24.6">
      <c r="A67" t="s">
        <v>3224</v>
      </c>
      <c r="B67" t="s">
        <v>3785</v>
      </c>
      <c r="C67">
        <v>78.900000000000006</v>
      </c>
    </row>
    <row r="68" spans="1:3" ht="24.6">
      <c r="A68" t="s">
        <v>3225</v>
      </c>
      <c r="B68" t="s">
        <v>3786</v>
      </c>
      <c r="C68">
        <v>48.9</v>
      </c>
    </row>
    <row r="69" spans="1:3" ht="24.6">
      <c r="A69" t="s">
        <v>3226</v>
      </c>
      <c r="B69" t="s">
        <v>3787</v>
      </c>
      <c r="C69">
        <v>39.5</v>
      </c>
    </row>
    <row r="70" spans="1:3">
      <c r="A70" t="s">
        <v>3226</v>
      </c>
    </row>
    <row r="71" spans="1:3">
      <c r="A71" t="s">
        <v>3226</v>
      </c>
    </row>
    <row r="72" spans="1:3">
      <c r="A72" t="s">
        <v>3226</v>
      </c>
    </row>
    <row r="73" spans="1:3" ht="24.6">
      <c r="A73" t="s">
        <v>3227</v>
      </c>
      <c r="B73" t="s">
        <v>3788</v>
      </c>
      <c r="C73">
        <v>48.9</v>
      </c>
    </row>
    <row r="74" spans="1:3" ht="24.6">
      <c r="A74" t="s">
        <v>3228</v>
      </c>
      <c r="B74" t="s">
        <v>3789</v>
      </c>
      <c r="C74">
        <v>58</v>
      </c>
    </row>
    <row r="75" spans="1:3" ht="24.6">
      <c r="A75" t="s">
        <v>3229</v>
      </c>
      <c r="B75" t="s">
        <v>3790</v>
      </c>
      <c r="C75">
        <v>27.9</v>
      </c>
    </row>
    <row r="76" spans="1:3" ht="24.6">
      <c r="A76" t="s">
        <v>3230</v>
      </c>
      <c r="B76" t="s">
        <v>3791</v>
      </c>
      <c r="C76">
        <v>48.9</v>
      </c>
    </row>
    <row r="77" spans="1:3" ht="24.6">
      <c r="A77" t="s">
        <v>3231</v>
      </c>
      <c r="B77" t="s">
        <v>3790</v>
      </c>
      <c r="C77">
        <v>32.9</v>
      </c>
    </row>
    <row r="78" spans="1:3" ht="24.6">
      <c r="A78" t="s">
        <v>3232</v>
      </c>
      <c r="B78" t="s">
        <v>3780</v>
      </c>
      <c r="C78">
        <v>43.9</v>
      </c>
    </row>
    <row r="79" spans="1:3" ht="24.6">
      <c r="A79" t="s">
        <v>3233</v>
      </c>
      <c r="B79" t="s">
        <v>3792</v>
      </c>
      <c r="C79">
        <v>58</v>
      </c>
    </row>
    <row r="80" spans="1:3" ht="24.6">
      <c r="A80" t="s">
        <v>3234</v>
      </c>
      <c r="B80" t="s">
        <v>3793</v>
      </c>
      <c r="C80">
        <v>121.9</v>
      </c>
    </row>
    <row r="81" spans="1:3" ht="24.6">
      <c r="A81" t="s">
        <v>3235</v>
      </c>
      <c r="B81" t="s">
        <v>3767</v>
      </c>
      <c r="C81">
        <v>66.900000000000006</v>
      </c>
    </row>
    <row r="82" spans="1:3" ht="24.6">
      <c r="A82" t="s">
        <v>3236</v>
      </c>
      <c r="B82" t="s">
        <v>3794</v>
      </c>
      <c r="C82">
        <v>67.900000000000006</v>
      </c>
    </row>
    <row r="83" spans="1:3">
      <c r="A83" t="s">
        <v>3237</v>
      </c>
      <c r="B83" t="s">
        <v>3795</v>
      </c>
      <c r="C83">
        <v>68.900000000000006</v>
      </c>
    </row>
    <row r="84" spans="1:3" ht="24.6">
      <c r="A84" t="s">
        <v>3238</v>
      </c>
      <c r="B84" t="s">
        <v>3796</v>
      </c>
      <c r="C84">
        <v>125.9</v>
      </c>
    </row>
    <row r="85" spans="1:3" ht="24.6">
      <c r="A85" t="s">
        <v>407</v>
      </c>
      <c r="B85" t="s">
        <v>3797</v>
      </c>
      <c r="C85">
        <v>42.9</v>
      </c>
    </row>
    <row r="86" spans="1:3" ht="24.6">
      <c r="A86" t="s">
        <v>212</v>
      </c>
      <c r="B86" t="s">
        <v>3798</v>
      </c>
      <c r="C86">
        <v>48.9</v>
      </c>
    </row>
    <row r="87" spans="1:3" ht="24.6">
      <c r="A87" t="s">
        <v>3239</v>
      </c>
      <c r="B87" t="s">
        <v>3799</v>
      </c>
      <c r="C87">
        <v>38.9</v>
      </c>
    </row>
    <row r="88" spans="1:3" ht="24.6">
      <c r="A88" t="s">
        <v>3240</v>
      </c>
      <c r="B88" t="s">
        <v>3800</v>
      </c>
      <c r="C88">
        <v>62.9</v>
      </c>
    </row>
    <row r="89" spans="1:3" ht="24.6">
      <c r="A89" t="s">
        <v>52</v>
      </c>
      <c r="B89" t="s">
        <v>3801</v>
      </c>
      <c r="C89">
        <v>48.9</v>
      </c>
    </row>
    <row r="90" spans="1:3" ht="24.6">
      <c r="A90" t="s">
        <v>3241</v>
      </c>
      <c r="B90" t="s">
        <v>3802</v>
      </c>
      <c r="C90">
        <v>95.9</v>
      </c>
    </row>
    <row r="91" spans="1:3" ht="24.6">
      <c r="A91" t="s">
        <v>3242</v>
      </c>
      <c r="B91" t="s">
        <v>3803</v>
      </c>
      <c r="C91">
        <v>121.9</v>
      </c>
    </row>
    <row r="92" spans="1:3">
      <c r="A92" t="s">
        <v>337</v>
      </c>
      <c r="B92" t="s">
        <v>3804</v>
      </c>
      <c r="C92">
        <v>68.900000000000006</v>
      </c>
    </row>
    <row r="93" spans="1:3" ht="24.6">
      <c r="A93" t="s">
        <v>3243</v>
      </c>
      <c r="B93" t="s">
        <v>3805</v>
      </c>
      <c r="C93">
        <v>58</v>
      </c>
    </row>
    <row r="94" spans="1:3" ht="24.6">
      <c r="A94" t="s">
        <v>3244</v>
      </c>
      <c r="B94" t="s">
        <v>3806</v>
      </c>
      <c r="C94">
        <v>27</v>
      </c>
    </row>
    <row r="95" spans="1:3">
      <c r="A95" t="s">
        <v>3245</v>
      </c>
      <c r="B95" t="s">
        <v>3807</v>
      </c>
      <c r="C95">
        <v>43.9</v>
      </c>
    </row>
    <row r="96" spans="1:3" ht="24.6">
      <c r="A96" t="s">
        <v>3246</v>
      </c>
      <c r="B96" t="s">
        <v>3808</v>
      </c>
      <c r="C96">
        <v>76.900000000000006</v>
      </c>
    </row>
    <row r="97" spans="1:3" ht="24.6">
      <c r="A97" t="s">
        <v>3247</v>
      </c>
      <c r="B97" t="s">
        <v>3809</v>
      </c>
      <c r="C97">
        <v>61</v>
      </c>
    </row>
    <row r="98" spans="1:3" ht="24.6">
      <c r="A98" t="s">
        <v>3248</v>
      </c>
      <c r="B98" t="s">
        <v>3810</v>
      </c>
      <c r="C98">
        <v>62.9</v>
      </c>
    </row>
    <row r="99" spans="1:3" ht="24.6">
      <c r="A99" t="s">
        <v>2402</v>
      </c>
      <c r="B99" t="s">
        <v>3811</v>
      </c>
      <c r="C99">
        <v>135.31</v>
      </c>
    </row>
    <row r="100" spans="1:3" ht="24.6">
      <c r="A100" t="s">
        <v>3249</v>
      </c>
      <c r="B100" t="s">
        <v>3812</v>
      </c>
      <c r="C100">
        <v>61</v>
      </c>
    </row>
    <row r="101" spans="1:3" ht="24.6">
      <c r="A101" t="s">
        <v>3250</v>
      </c>
      <c r="B101" t="s">
        <v>3813</v>
      </c>
      <c r="C101">
        <v>43.9</v>
      </c>
    </row>
    <row r="102" spans="1:3" ht="36.9">
      <c r="A102" t="s">
        <v>3251</v>
      </c>
      <c r="B102" t="s">
        <v>3814</v>
      </c>
      <c r="C102">
        <v>76.900000000000006</v>
      </c>
    </row>
    <row r="103" spans="1:3" ht="24.6">
      <c r="A103" t="s">
        <v>3252</v>
      </c>
      <c r="B103" t="s">
        <v>3790</v>
      </c>
      <c r="C103">
        <v>27.9</v>
      </c>
    </row>
    <row r="104" spans="1:3" ht="24.6">
      <c r="A104" t="s">
        <v>3253</v>
      </c>
      <c r="B104" t="s">
        <v>3815</v>
      </c>
      <c r="C104">
        <v>76.900000000000006</v>
      </c>
    </row>
    <row r="105" spans="1:3" ht="24.6">
      <c r="A105" t="s">
        <v>3254</v>
      </c>
      <c r="B105" t="s">
        <v>3816</v>
      </c>
      <c r="C105">
        <v>58.9</v>
      </c>
    </row>
    <row r="106" spans="1:3" ht="24.6">
      <c r="A106" t="s">
        <v>245</v>
      </c>
      <c r="B106" t="s">
        <v>3817</v>
      </c>
      <c r="C106">
        <v>38.9</v>
      </c>
    </row>
    <row r="107" spans="1:3" ht="24.6">
      <c r="A107" t="s">
        <v>3255</v>
      </c>
      <c r="B107" t="s">
        <v>3784</v>
      </c>
      <c r="C107">
        <v>62.9</v>
      </c>
    </row>
    <row r="108" spans="1:3" ht="24.6">
      <c r="A108" t="s">
        <v>307</v>
      </c>
      <c r="B108" t="s">
        <v>3750</v>
      </c>
      <c r="C108">
        <v>38.9</v>
      </c>
    </row>
    <row r="109" spans="1:3" ht="24.6">
      <c r="A109" t="s">
        <v>147</v>
      </c>
      <c r="B109" t="s">
        <v>3805</v>
      </c>
      <c r="C109">
        <v>58</v>
      </c>
    </row>
    <row r="110" spans="1:3">
      <c r="A110" t="s">
        <v>312</v>
      </c>
      <c r="B110" t="s">
        <v>3818</v>
      </c>
      <c r="C110">
        <v>43.9</v>
      </c>
    </row>
    <row r="111" spans="1:3" ht="24.6">
      <c r="A111" t="s">
        <v>3256</v>
      </c>
      <c r="B111" t="s">
        <v>3819</v>
      </c>
      <c r="C111">
        <v>74.900000000000006</v>
      </c>
    </row>
    <row r="112" spans="1:3" ht="24.6">
      <c r="A112" t="s">
        <v>228</v>
      </c>
      <c r="B112" t="s">
        <v>3820</v>
      </c>
      <c r="C112">
        <v>70.900000000000006</v>
      </c>
    </row>
    <row r="113" spans="1:3" ht="24.6">
      <c r="A113" t="s">
        <v>3257</v>
      </c>
      <c r="B113" t="s">
        <v>3821</v>
      </c>
      <c r="C113">
        <v>46.9</v>
      </c>
    </row>
    <row r="114" spans="1:3" ht="24.6">
      <c r="A114" t="s">
        <v>3258</v>
      </c>
      <c r="B114" t="s">
        <v>3764</v>
      </c>
      <c r="C114">
        <v>35.9</v>
      </c>
    </row>
    <row r="115" spans="1:3" ht="24.6">
      <c r="A115" t="s">
        <v>222</v>
      </c>
      <c r="B115" t="s">
        <v>3800</v>
      </c>
      <c r="C115">
        <v>62.9</v>
      </c>
    </row>
    <row r="116" spans="1:3" ht="24.6">
      <c r="A116" t="s">
        <v>3259</v>
      </c>
      <c r="B116" t="s">
        <v>3822</v>
      </c>
      <c r="C116">
        <v>54.9</v>
      </c>
    </row>
    <row r="117" spans="1:3" ht="24.6">
      <c r="A117" t="s">
        <v>459</v>
      </c>
      <c r="B117" t="s">
        <v>3771</v>
      </c>
      <c r="C117">
        <v>48.9</v>
      </c>
    </row>
    <row r="118" spans="1:3" ht="24.6">
      <c r="A118" t="s">
        <v>3260</v>
      </c>
      <c r="B118" t="s">
        <v>3764</v>
      </c>
      <c r="C118">
        <v>35.9</v>
      </c>
    </row>
    <row r="119" spans="1:3" ht="24.6">
      <c r="A119" t="s">
        <v>3261</v>
      </c>
      <c r="B119" t="s">
        <v>3823</v>
      </c>
      <c r="C119">
        <v>37.9</v>
      </c>
    </row>
    <row r="120" spans="1:3" ht="24.6">
      <c r="A120" t="s">
        <v>3262</v>
      </c>
      <c r="B120" t="s">
        <v>3824</v>
      </c>
      <c r="C120">
        <v>46.9</v>
      </c>
    </row>
    <row r="121" spans="1:3" ht="24.6">
      <c r="A121" t="s">
        <v>3263</v>
      </c>
      <c r="B121" t="s">
        <v>3825</v>
      </c>
      <c r="C121">
        <v>54.9</v>
      </c>
    </row>
    <row r="122" spans="1:3" ht="24.6">
      <c r="A122" t="s">
        <v>3264</v>
      </c>
      <c r="B122" t="s">
        <v>3826</v>
      </c>
      <c r="C122">
        <v>30.9</v>
      </c>
    </row>
    <row r="123" spans="1:3">
      <c r="A123" t="s">
        <v>3265</v>
      </c>
      <c r="B123" t="s">
        <v>3827</v>
      </c>
      <c r="C123">
        <v>27.9</v>
      </c>
    </row>
    <row r="124" spans="1:3" ht="24.6">
      <c r="A124" t="s">
        <v>38</v>
      </c>
      <c r="B124" t="s">
        <v>3828</v>
      </c>
      <c r="C124">
        <v>38.9</v>
      </c>
    </row>
    <row r="125" spans="1:3" ht="24.6">
      <c r="A125" t="s">
        <v>3266</v>
      </c>
      <c r="B125" t="s">
        <v>3829</v>
      </c>
      <c r="C125">
        <v>37.9</v>
      </c>
    </row>
    <row r="126" spans="1:3" ht="24.6">
      <c r="A126" t="s">
        <v>3267</v>
      </c>
      <c r="B126" t="s">
        <v>3764</v>
      </c>
      <c r="C126">
        <v>35.9</v>
      </c>
    </row>
    <row r="127" spans="1:3" ht="24.6">
      <c r="A127" t="s">
        <v>3268</v>
      </c>
      <c r="B127" t="s">
        <v>3790</v>
      </c>
      <c r="C127">
        <v>27.9</v>
      </c>
    </row>
    <row r="128" spans="1:3" ht="24.6">
      <c r="A128" t="s">
        <v>3269</v>
      </c>
      <c r="B128" t="s">
        <v>3830</v>
      </c>
      <c r="C128">
        <v>42.9</v>
      </c>
    </row>
    <row r="129" spans="1:3" ht="24.6">
      <c r="A129" t="s">
        <v>438</v>
      </c>
      <c r="B129" t="s">
        <v>3748</v>
      </c>
      <c r="C129">
        <v>60.9</v>
      </c>
    </row>
    <row r="130" spans="1:3" ht="24.6">
      <c r="A130" t="s">
        <v>3270</v>
      </c>
      <c r="B130" t="s">
        <v>3831</v>
      </c>
      <c r="C130">
        <v>65.900000000000006</v>
      </c>
    </row>
    <row r="131" spans="1:3" ht="24.6">
      <c r="A131" t="s">
        <v>3271</v>
      </c>
      <c r="B131" t="s">
        <v>3832</v>
      </c>
      <c r="C131">
        <v>33</v>
      </c>
    </row>
    <row r="132" spans="1:3" ht="24.6">
      <c r="A132" t="s">
        <v>249</v>
      </c>
      <c r="B132" t="s">
        <v>3833</v>
      </c>
      <c r="C132">
        <v>48.9</v>
      </c>
    </row>
    <row r="133" spans="1:3" ht="24.6">
      <c r="A133" t="s">
        <v>3272</v>
      </c>
      <c r="B133" t="s">
        <v>3834</v>
      </c>
      <c r="C133">
        <v>62.9</v>
      </c>
    </row>
    <row r="134" spans="1:3" ht="24.6">
      <c r="A134" t="s">
        <v>3273</v>
      </c>
      <c r="B134" t="s">
        <v>3835</v>
      </c>
      <c r="C134">
        <v>70.900000000000006</v>
      </c>
    </row>
    <row r="135" spans="1:3" ht="24.6">
      <c r="A135" t="s">
        <v>3274</v>
      </c>
      <c r="B135" t="s">
        <v>3836</v>
      </c>
      <c r="C135">
        <v>34.9</v>
      </c>
    </row>
    <row r="136" spans="1:3" ht="24.6">
      <c r="A136" t="s">
        <v>420</v>
      </c>
      <c r="B136" t="s">
        <v>3837</v>
      </c>
      <c r="C136">
        <v>62.9</v>
      </c>
    </row>
    <row r="137" spans="1:3" ht="24.6">
      <c r="A137" t="s">
        <v>3275</v>
      </c>
      <c r="B137" t="s">
        <v>3838</v>
      </c>
      <c r="C137">
        <v>35.9</v>
      </c>
    </row>
    <row r="138" spans="1:3">
      <c r="A138" t="s">
        <v>3275</v>
      </c>
    </row>
    <row r="139" spans="1:3">
      <c r="A139" t="s">
        <v>3275</v>
      </c>
    </row>
    <row r="140" spans="1:3">
      <c r="A140" t="s">
        <v>3275</v>
      </c>
    </row>
    <row r="141" spans="1:3">
      <c r="A141" t="s">
        <v>3275</v>
      </c>
    </row>
    <row r="142" spans="1:3" ht="24.6">
      <c r="A142" t="s">
        <v>3276</v>
      </c>
      <c r="B142" t="s">
        <v>3764</v>
      </c>
      <c r="C142">
        <v>35.9</v>
      </c>
    </row>
    <row r="143" spans="1:3" ht="24.6">
      <c r="A143" t="s">
        <v>527</v>
      </c>
      <c r="B143" t="s">
        <v>3839</v>
      </c>
      <c r="C143">
        <v>48.9</v>
      </c>
    </row>
    <row r="144" spans="1:3" ht="24.6">
      <c r="A144" t="s">
        <v>325</v>
      </c>
      <c r="B144" t="s">
        <v>3822</v>
      </c>
      <c r="C144">
        <v>54.9</v>
      </c>
    </row>
    <row r="145" spans="1:3" ht="24.6">
      <c r="A145" t="s">
        <v>535</v>
      </c>
      <c r="B145" t="s">
        <v>3821</v>
      </c>
      <c r="C145">
        <v>46.9</v>
      </c>
    </row>
    <row r="146" spans="1:3" ht="24.6">
      <c r="A146" t="s">
        <v>3277</v>
      </c>
      <c r="B146" t="s">
        <v>3840</v>
      </c>
      <c r="C146">
        <v>160.97</v>
      </c>
    </row>
    <row r="147" spans="1:3" ht="24.6">
      <c r="A147" t="s">
        <v>3278</v>
      </c>
      <c r="B147" t="s">
        <v>3841</v>
      </c>
      <c r="C147">
        <v>45.9</v>
      </c>
    </row>
    <row r="148" spans="1:3" ht="24.6">
      <c r="A148" t="s">
        <v>3279</v>
      </c>
      <c r="B148" t="s">
        <v>3842</v>
      </c>
      <c r="C148">
        <v>40.9</v>
      </c>
    </row>
    <row r="149" spans="1:3" ht="24.6">
      <c r="A149" t="s">
        <v>349</v>
      </c>
      <c r="B149" t="s">
        <v>3843</v>
      </c>
      <c r="C149">
        <v>43.9</v>
      </c>
    </row>
    <row r="150" spans="1:3" ht="24.6">
      <c r="A150" t="s">
        <v>416</v>
      </c>
      <c r="B150" t="s">
        <v>3825</v>
      </c>
      <c r="C150">
        <v>54.9</v>
      </c>
    </row>
    <row r="151" spans="1:3" ht="24.6">
      <c r="A151" t="s">
        <v>3280</v>
      </c>
      <c r="B151" t="s">
        <v>3844</v>
      </c>
      <c r="C151">
        <v>32.9</v>
      </c>
    </row>
    <row r="152" spans="1:3" ht="24.6">
      <c r="A152" t="s">
        <v>3281</v>
      </c>
      <c r="B152" t="s">
        <v>3845</v>
      </c>
      <c r="C152">
        <v>54.9</v>
      </c>
    </row>
    <row r="153" spans="1:3" ht="24.6">
      <c r="A153" t="s">
        <v>3282</v>
      </c>
      <c r="B153" t="s">
        <v>3846</v>
      </c>
      <c r="C153">
        <v>48.9</v>
      </c>
    </row>
    <row r="154" spans="1:3" ht="24.6">
      <c r="A154" t="s">
        <v>3283</v>
      </c>
      <c r="B154" t="s">
        <v>3829</v>
      </c>
      <c r="C154">
        <v>37.9</v>
      </c>
    </row>
    <row r="155" spans="1:3" ht="24.6">
      <c r="A155" t="s">
        <v>330</v>
      </c>
      <c r="B155" t="s">
        <v>3810</v>
      </c>
      <c r="C155">
        <v>62.9</v>
      </c>
    </row>
    <row r="156" spans="1:3" ht="24.6">
      <c r="A156" t="s">
        <v>3284</v>
      </c>
      <c r="B156" t="s">
        <v>3739</v>
      </c>
      <c r="C156">
        <v>61.9</v>
      </c>
    </row>
    <row r="157" spans="1:3" ht="24.6">
      <c r="A157" t="s">
        <v>3285</v>
      </c>
      <c r="B157" t="s">
        <v>3847</v>
      </c>
      <c r="C157">
        <v>125.9</v>
      </c>
    </row>
    <row r="158" spans="1:3" ht="24.6">
      <c r="A158" t="s">
        <v>3286</v>
      </c>
      <c r="B158" t="s">
        <v>3848</v>
      </c>
      <c r="C158">
        <v>115.9</v>
      </c>
    </row>
    <row r="159" spans="1:3" ht="24.6">
      <c r="A159" t="s">
        <v>497</v>
      </c>
      <c r="B159" t="s">
        <v>3840</v>
      </c>
      <c r="C159">
        <v>160.97</v>
      </c>
    </row>
    <row r="160" spans="1:3" ht="24.6">
      <c r="A160" t="s">
        <v>3287</v>
      </c>
      <c r="B160" t="s">
        <v>3849</v>
      </c>
      <c r="C160">
        <v>95.9</v>
      </c>
    </row>
    <row r="161" spans="1:3" ht="24.6">
      <c r="A161" t="s">
        <v>3288</v>
      </c>
      <c r="B161" t="s">
        <v>3850</v>
      </c>
      <c r="C161">
        <v>67.900000000000006</v>
      </c>
    </row>
    <row r="162" spans="1:3" ht="24.6">
      <c r="A162" t="s">
        <v>3289</v>
      </c>
      <c r="B162" t="s">
        <v>3729</v>
      </c>
      <c r="C162">
        <v>48.9</v>
      </c>
    </row>
    <row r="163" spans="1:3" ht="24.6">
      <c r="A163" t="s">
        <v>3290</v>
      </c>
      <c r="B163" t="s">
        <v>3851</v>
      </c>
      <c r="C163">
        <v>48.9</v>
      </c>
    </row>
    <row r="164" spans="1:3" ht="24.6">
      <c r="A164" t="s">
        <v>3291</v>
      </c>
      <c r="B164" t="s">
        <v>3852</v>
      </c>
      <c r="C164">
        <v>76.900000000000006</v>
      </c>
    </row>
    <row r="165" spans="1:3" ht="24.6">
      <c r="A165" t="s">
        <v>3292</v>
      </c>
      <c r="B165" t="s">
        <v>3844</v>
      </c>
      <c r="C165">
        <v>27</v>
      </c>
    </row>
    <row r="166" spans="1:3" ht="24.6">
      <c r="A166" t="s">
        <v>3293</v>
      </c>
      <c r="B166" t="s">
        <v>3790</v>
      </c>
      <c r="C166">
        <v>27.9</v>
      </c>
    </row>
    <row r="167" spans="1:3" ht="24.6">
      <c r="A167" t="s">
        <v>254</v>
      </c>
      <c r="B167" t="s">
        <v>3770</v>
      </c>
      <c r="C167">
        <v>54.9</v>
      </c>
    </row>
    <row r="168" spans="1:3" ht="24.6">
      <c r="A168" t="s">
        <v>3294</v>
      </c>
      <c r="B168" t="s">
        <v>3853</v>
      </c>
      <c r="C168">
        <v>48.9</v>
      </c>
    </row>
    <row r="169" spans="1:3" ht="24.6">
      <c r="A169" t="s">
        <v>3295</v>
      </c>
      <c r="B169" t="s">
        <v>3854</v>
      </c>
      <c r="C169">
        <v>27</v>
      </c>
    </row>
    <row r="170" spans="1:3">
      <c r="A170" t="s">
        <v>670</v>
      </c>
      <c r="B170" t="s">
        <v>3855</v>
      </c>
      <c r="C170">
        <v>16</v>
      </c>
    </row>
    <row r="171" spans="1:3" ht="24.6">
      <c r="A171" t="s">
        <v>3296</v>
      </c>
      <c r="B171" t="s">
        <v>3856</v>
      </c>
      <c r="C171">
        <v>43.9</v>
      </c>
    </row>
    <row r="172" spans="1:3" ht="24.6">
      <c r="A172" t="s">
        <v>3297</v>
      </c>
      <c r="B172" t="s">
        <v>3857</v>
      </c>
      <c r="C172">
        <v>39.5</v>
      </c>
    </row>
    <row r="173" spans="1:3">
      <c r="A173" t="s">
        <v>3297</v>
      </c>
    </row>
    <row r="174" spans="1:3">
      <c r="A174" t="s">
        <v>3297</v>
      </c>
    </row>
    <row r="175" spans="1:3">
      <c r="A175" t="s">
        <v>3297</v>
      </c>
    </row>
    <row r="176" spans="1:3" ht="24.6">
      <c r="A176" t="s">
        <v>387</v>
      </c>
      <c r="B176" t="s">
        <v>3856</v>
      </c>
      <c r="C176">
        <v>43.9</v>
      </c>
    </row>
    <row r="177" spans="1:3" ht="24.6">
      <c r="A177" t="s">
        <v>537</v>
      </c>
      <c r="B177" t="s">
        <v>3760</v>
      </c>
      <c r="C177">
        <v>61.9</v>
      </c>
    </row>
    <row r="178" spans="1:3" ht="24.6">
      <c r="A178" t="s">
        <v>3298</v>
      </c>
      <c r="B178" t="s">
        <v>3858</v>
      </c>
      <c r="C178">
        <v>43.9</v>
      </c>
    </row>
    <row r="179" spans="1:3" ht="24.6">
      <c r="A179" t="s">
        <v>3299</v>
      </c>
      <c r="B179" t="s">
        <v>3819</v>
      </c>
      <c r="C179">
        <v>74.900000000000006</v>
      </c>
    </row>
    <row r="180" spans="1:3" ht="24.6">
      <c r="A180" t="s">
        <v>3300</v>
      </c>
      <c r="B180" t="s">
        <v>3859</v>
      </c>
      <c r="C180">
        <v>36.9</v>
      </c>
    </row>
    <row r="181" spans="1:3" ht="24.6">
      <c r="A181" t="s">
        <v>3301</v>
      </c>
      <c r="B181" t="s">
        <v>3860</v>
      </c>
      <c r="C181">
        <v>36.9</v>
      </c>
    </row>
    <row r="182" spans="1:3">
      <c r="A182" t="s">
        <v>3302</v>
      </c>
      <c r="B182" t="s">
        <v>3861</v>
      </c>
      <c r="C182">
        <v>47.9</v>
      </c>
    </row>
    <row r="183" spans="1:3" ht="24.6">
      <c r="A183" t="s">
        <v>725</v>
      </c>
      <c r="B183" t="s">
        <v>3862</v>
      </c>
      <c r="C183">
        <v>30.9</v>
      </c>
    </row>
    <row r="184" spans="1:3" ht="24.6">
      <c r="A184" t="s">
        <v>3303</v>
      </c>
      <c r="B184" t="s">
        <v>3863</v>
      </c>
      <c r="C184">
        <v>37.9</v>
      </c>
    </row>
    <row r="185" spans="1:3" ht="24.6">
      <c r="A185" t="s">
        <v>3304</v>
      </c>
      <c r="B185" t="s">
        <v>3864</v>
      </c>
      <c r="C185">
        <v>43.9</v>
      </c>
    </row>
    <row r="186" spans="1:3" ht="24.6">
      <c r="A186" t="s">
        <v>3305</v>
      </c>
      <c r="B186" t="s">
        <v>3865</v>
      </c>
      <c r="C186">
        <v>34.9</v>
      </c>
    </row>
    <row r="187" spans="1:3" ht="24.6">
      <c r="A187" t="s">
        <v>3306</v>
      </c>
      <c r="B187" t="s">
        <v>3866</v>
      </c>
      <c r="C187">
        <v>75.900000000000006</v>
      </c>
    </row>
    <row r="188" spans="1:3" ht="24.6">
      <c r="A188" t="s">
        <v>3307</v>
      </c>
      <c r="B188" t="s">
        <v>3867</v>
      </c>
      <c r="C188">
        <v>32.9</v>
      </c>
    </row>
    <row r="189" spans="1:3" ht="24.6">
      <c r="A189" t="s">
        <v>3308</v>
      </c>
      <c r="B189" t="s">
        <v>3868</v>
      </c>
      <c r="C189">
        <v>125.9</v>
      </c>
    </row>
    <row r="190" spans="1:3" ht="24.6">
      <c r="A190" t="s">
        <v>3309</v>
      </c>
      <c r="B190" t="s">
        <v>3844</v>
      </c>
      <c r="C190">
        <v>32.9</v>
      </c>
    </row>
    <row r="191" spans="1:3" ht="24.6">
      <c r="A191" t="s">
        <v>532</v>
      </c>
      <c r="B191" t="s">
        <v>3869</v>
      </c>
      <c r="C191">
        <v>53.9</v>
      </c>
    </row>
    <row r="192" spans="1:3" ht="24.6">
      <c r="A192" t="s">
        <v>410</v>
      </c>
      <c r="B192" t="s">
        <v>3813</v>
      </c>
      <c r="C192">
        <v>43.9</v>
      </c>
    </row>
    <row r="193" spans="1:3" ht="24.6">
      <c r="A193" t="s">
        <v>482</v>
      </c>
      <c r="B193" t="s">
        <v>3786</v>
      </c>
      <c r="C193">
        <v>48.9</v>
      </c>
    </row>
    <row r="194" spans="1:3" ht="24.6">
      <c r="A194" t="s">
        <v>403</v>
      </c>
      <c r="B194" t="s">
        <v>3835</v>
      </c>
      <c r="C194">
        <v>70.900000000000006</v>
      </c>
    </row>
    <row r="195" spans="1:3" ht="24.6">
      <c r="A195" t="s">
        <v>117</v>
      </c>
      <c r="B195" t="s">
        <v>3870</v>
      </c>
      <c r="C195">
        <v>76.900000000000006</v>
      </c>
    </row>
    <row r="196" spans="1:3" ht="24.6">
      <c r="A196" t="s">
        <v>3310</v>
      </c>
      <c r="B196" t="s">
        <v>3865</v>
      </c>
      <c r="C196">
        <v>32.9</v>
      </c>
    </row>
    <row r="197" spans="1:3" ht="24.6">
      <c r="A197" t="s">
        <v>3311</v>
      </c>
      <c r="B197" t="s">
        <v>3823</v>
      </c>
      <c r="C197">
        <v>37.9</v>
      </c>
    </row>
    <row r="198" spans="1:3" ht="24.6">
      <c r="A198" t="s">
        <v>3312</v>
      </c>
      <c r="B198" t="s">
        <v>3823</v>
      </c>
      <c r="C198">
        <v>37.9</v>
      </c>
    </row>
    <row r="199" spans="1:3" ht="24.6">
      <c r="A199" t="s">
        <v>3313</v>
      </c>
      <c r="B199" t="s">
        <v>3831</v>
      </c>
      <c r="C199">
        <v>65.900000000000006</v>
      </c>
    </row>
    <row r="200" spans="1:3" ht="24.6">
      <c r="A200" t="s">
        <v>3314</v>
      </c>
      <c r="B200" t="s">
        <v>3829</v>
      </c>
      <c r="C200">
        <v>37.9</v>
      </c>
    </row>
    <row r="201" spans="1:3" ht="24.6">
      <c r="A201" t="s">
        <v>59</v>
      </c>
      <c r="B201" t="s">
        <v>3845</v>
      </c>
      <c r="C201">
        <v>54.9</v>
      </c>
    </row>
    <row r="202" spans="1:3" ht="24.6">
      <c r="A202" t="s">
        <v>391</v>
      </c>
      <c r="B202" t="s">
        <v>3871</v>
      </c>
      <c r="C202">
        <v>48.9</v>
      </c>
    </row>
    <row r="203" spans="1:3" ht="24.6">
      <c r="A203" t="s">
        <v>3315</v>
      </c>
      <c r="B203" t="s">
        <v>3872</v>
      </c>
      <c r="C203">
        <v>43.9</v>
      </c>
    </row>
    <row r="204" spans="1:3" ht="24.6">
      <c r="A204" t="s">
        <v>548</v>
      </c>
      <c r="B204" t="s">
        <v>3873</v>
      </c>
      <c r="C204">
        <v>67.900000000000006</v>
      </c>
    </row>
    <row r="205" spans="1:3" ht="24.6">
      <c r="A205" t="s">
        <v>3316</v>
      </c>
      <c r="B205" t="s">
        <v>3874</v>
      </c>
      <c r="C205">
        <v>37.9</v>
      </c>
    </row>
    <row r="206" spans="1:3" ht="24.6">
      <c r="A206" t="s">
        <v>3317</v>
      </c>
      <c r="B206" t="s">
        <v>3875</v>
      </c>
      <c r="C206">
        <v>36.9</v>
      </c>
    </row>
    <row r="207" spans="1:3" ht="24.6">
      <c r="A207" t="s">
        <v>3318</v>
      </c>
      <c r="B207" t="s">
        <v>3863</v>
      </c>
      <c r="C207">
        <v>37.9</v>
      </c>
    </row>
    <row r="208" spans="1:3" ht="24.6">
      <c r="A208" t="s">
        <v>352</v>
      </c>
      <c r="B208" t="s">
        <v>3853</v>
      </c>
      <c r="C208">
        <v>48.9</v>
      </c>
    </row>
    <row r="209" spans="1:3" ht="24.6">
      <c r="A209" t="s">
        <v>3319</v>
      </c>
      <c r="B209" t="s">
        <v>3823</v>
      </c>
      <c r="C209">
        <v>37.9</v>
      </c>
    </row>
    <row r="210" spans="1:3" ht="24.6">
      <c r="A210" t="s">
        <v>3320</v>
      </c>
      <c r="B210" t="s">
        <v>3829</v>
      </c>
      <c r="C210">
        <v>37.9</v>
      </c>
    </row>
    <row r="211" spans="1:3" ht="24.6">
      <c r="A211" t="s">
        <v>3321</v>
      </c>
      <c r="B211" t="s">
        <v>3876</v>
      </c>
      <c r="C211">
        <v>37.9</v>
      </c>
    </row>
    <row r="212" spans="1:3" ht="24.6">
      <c r="A212" t="s">
        <v>3322</v>
      </c>
      <c r="B212" t="s">
        <v>3844</v>
      </c>
      <c r="C212">
        <v>32.9</v>
      </c>
    </row>
    <row r="213" spans="1:3" ht="24.6">
      <c r="A213" t="s">
        <v>398</v>
      </c>
      <c r="B213" t="s">
        <v>3877</v>
      </c>
      <c r="C213">
        <v>62.9</v>
      </c>
    </row>
    <row r="214" spans="1:3">
      <c r="A214" t="s">
        <v>3323</v>
      </c>
      <c r="B214" t="s">
        <v>3878</v>
      </c>
      <c r="C214">
        <v>41.9</v>
      </c>
    </row>
    <row r="215" spans="1:3" ht="24.6">
      <c r="A215" t="s">
        <v>3324</v>
      </c>
      <c r="B215" t="s">
        <v>3879</v>
      </c>
      <c r="C215">
        <v>35</v>
      </c>
    </row>
    <row r="216" spans="1:3" ht="24.6">
      <c r="A216" t="s">
        <v>3325</v>
      </c>
      <c r="B216" t="s">
        <v>3880</v>
      </c>
      <c r="C216">
        <v>35.9</v>
      </c>
    </row>
    <row r="217" spans="1:3" ht="24.6">
      <c r="A217" t="s">
        <v>3326</v>
      </c>
      <c r="B217" t="s">
        <v>3881</v>
      </c>
      <c r="C217">
        <v>61.9</v>
      </c>
    </row>
    <row r="218" spans="1:3" ht="24.6">
      <c r="A218" t="s">
        <v>3327</v>
      </c>
      <c r="B218" t="s">
        <v>3865</v>
      </c>
      <c r="C218">
        <v>30.9</v>
      </c>
    </row>
    <row r="219" spans="1:3" ht="24.6">
      <c r="A219" t="s">
        <v>3328</v>
      </c>
      <c r="B219" t="s">
        <v>3829</v>
      </c>
      <c r="C219">
        <v>37.9</v>
      </c>
    </row>
    <row r="220" spans="1:3" ht="24.6">
      <c r="A220" t="s">
        <v>3329</v>
      </c>
      <c r="B220" t="s">
        <v>3880</v>
      </c>
      <c r="C220">
        <v>35.9</v>
      </c>
    </row>
    <row r="221" spans="1:3" ht="24.6">
      <c r="A221" t="s">
        <v>3330</v>
      </c>
      <c r="B221" t="s">
        <v>3874</v>
      </c>
      <c r="C221">
        <v>37.9</v>
      </c>
    </row>
    <row r="222" spans="1:3" ht="24.6">
      <c r="A222" t="s">
        <v>3331</v>
      </c>
      <c r="B222" t="s">
        <v>3882</v>
      </c>
      <c r="C222">
        <v>40</v>
      </c>
    </row>
    <row r="223" spans="1:3" ht="24.6">
      <c r="A223" t="s">
        <v>709</v>
      </c>
      <c r="B223" t="s">
        <v>3777</v>
      </c>
      <c r="C223">
        <v>75</v>
      </c>
    </row>
    <row r="224" spans="1:3" ht="24.6">
      <c r="A224" t="s">
        <v>545</v>
      </c>
      <c r="B224" t="s">
        <v>3816</v>
      </c>
      <c r="C224">
        <v>58.9</v>
      </c>
    </row>
    <row r="225" spans="1:3" ht="24.6">
      <c r="A225" t="s">
        <v>3332</v>
      </c>
      <c r="B225" t="s">
        <v>3865</v>
      </c>
      <c r="C225">
        <v>28.9</v>
      </c>
    </row>
    <row r="226" spans="1:3" ht="24.6">
      <c r="A226" t="s">
        <v>3333</v>
      </c>
      <c r="B226" t="s">
        <v>3844</v>
      </c>
      <c r="C226">
        <v>32.9</v>
      </c>
    </row>
    <row r="227" spans="1:3" ht="24.6">
      <c r="A227" t="s">
        <v>3334</v>
      </c>
      <c r="B227" t="s">
        <v>3883</v>
      </c>
      <c r="C227">
        <v>37.9</v>
      </c>
    </row>
    <row r="228" spans="1:3">
      <c r="A228" t="s">
        <v>3334</v>
      </c>
    </row>
    <row r="229" spans="1:3">
      <c r="A229" t="s">
        <v>3334</v>
      </c>
    </row>
    <row r="230" spans="1:3">
      <c r="A230" t="s">
        <v>3334</v>
      </c>
    </row>
    <row r="231" spans="1:3" ht="24.6">
      <c r="A231" t="s">
        <v>3335</v>
      </c>
      <c r="B231" t="s">
        <v>3823</v>
      </c>
      <c r="C231">
        <v>37.9</v>
      </c>
    </row>
    <row r="232" spans="1:3" ht="24.6">
      <c r="A232" t="s">
        <v>3336</v>
      </c>
      <c r="B232" t="s">
        <v>3884</v>
      </c>
      <c r="C232">
        <v>48.89</v>
      </c>
    </row>
    <row r="233" spans="1:3" ht="24.6">
      <c r="A233" t="s">
        <v>3337</v>
      </c>
      <c r="B233" t="s">
        <v>3880</v>
      </c>
    </row>
    <row r="234" spans="1:3" ht="24.6">
      <c r="A234" t="s">
        <v>3338</v>
      </c>
      <c r="B234" t="s">
        <v>3848</v>
      </c>
      <c r="C234">
        <v>115.9</v>
      </c>
    </row>
    <row r="235" spans="1:3" ht="24.6">
      <c r="A235" t="s">
        <v>3339</v>
      </c>
      <c r="B235" t="s">
        <v>3865</v>
      </c>
      <c r="C235">
        <v>30.9</v>
      </c>
    </row>
    <row r="236" spans="1:3" ht="24.6">
      <c r="A236" t="s">
        <v>3340</v>
      </c>
      <c r="B236" t="s">
        <v>3880</v>
      </c>
      <c r="C236">
        <v>35.9</v>
      </c>
    </row>
    <row r="237" spans="1:3" ht="24.6">
      <c r="A237" t="s">
        <v>2842</v>
      </c>
      <c r="B237" t="s">
        <v>3885</v>
      </c>
      <c r="C237">
        <v>33.94</v>
      </c>
    </row>
    <row r="238" spans="1:3" ht="24.6">
      <c r="A238" t="s">
        <v>3341</v>
      </c>
      <c r="B238" t="s">
        <v>3829</v>
      </c>
      <c r="C238">
        <v>37.9</v>
      </c>
    </row>
    <row r="239" spans="1:3" ht="24.6">
      <c r="A239" t="s">
        <v>3342</v>
      </c>
      <c r="B239" t="s">
        <v>3886</v>
      </c>
      <c r="C239">
        <v>37.9</v>
      </c>
    </row>
    <row r="240" spans="1:3" ht="24.6">
      <c r="A240" t="s">
        <v>3343</v>
      </c>
      <c r="B240" t="s">
        <v>3806</v>
      </c>
      <c r="C240">
        <v>27</v>
      </c>
    </row>
    <row r="241" spans="1:3" ht="24.6">
      <c r="A241" t="s">
        <v>3344</v>
      </c>
      <c r="B241" t="s">
        <v>3880</v>
      </c>
      <c r="C241">
        <v>35.9</v>
      </c>
    </row>
    <row r="242" spans="1:3" ht="24.6">
      <c r="A242" t="s">
        <v>3345</v>
      </c>
      <c r="B242" t="s">
        <v>3887</v>
      </c>
      <c r="C242">
        <v>37.9</v>
      </c>
    </row>
    <row r="243" spans="1:3">
      <c r="A243" t="s">
        <v>3345</v>
      </c>
    </row>
    <row r="244" spans="1:3">
      <c r="A244" t="s">
        <v>3345</v>
      </c>
    </row>
    <row r="245" spans="1:3">
      <c r="A245" t="s">
        <v>3345</v>
      </c>
    </row>
    <row r="246" spans="1:3" ht="24.6">
      <c r="A246" t="s">
        <v>3346</v>
      </c>
      <c r="B246" t="s">
        <v>3882</v>
      </c>
      <c r="C246">
        <v>40</v>
      </c>
    </row>
    <row r="247" spans="1:3" ht="24.6">
      <c r="A247" t="s">
        <v>3347</v>
      </c>
      <c r="B247" t="s">
        <v>3880</v>
      </c>
      <c r="C247">
        <v>35.9</v>
      </c>
    </row>
    <row r="248" spans="1:3" ht="24.6">
      <c r="A248" t="s">
        <v>3348</v>
      </c>
      <c r="B248" t="s">
        <v>3888</v>
      </c>
      <c r="C248">
        <v>287.89999999999998</v>
      </c>
    </row>
    <row r="249" spans="1:3" ht="24.6">
      <c r="A249" t="s">
        <v>3349</v>
      </c>
      <c r="B249" t="s">
        <v>3889</v>
      </c>
      <c r="C249">
        <v>61.9</v>
      </c>
    </row>
    <row r="250" spans="1:3" ht="24.6">
      <c r="A250" t="s">
        <v>3350</v>
      </c>
      <c r="B250" t="s">
        <v>3890</v>
      </c>
      <c r="C250">
        <v>103.9</v>
      </c>
    </row>
    <row r="251" spans="1:3" ht="24.6">
      <c r="A251" t="s">
        <v>478</v>
      </c>
      <c r="B251" t="s">
        <v>3891</v>
      </c>
      <c r="C251">
        <v>75.900000000000006</v>
      </c>
    </row>
    <row r="252" spans="1:3" ht="24.6">
      <c r="A252" t="s">
        <v>3351</v>
      </c>
      <c r="B252" t="s">
        <v>3892</v>
      </c>
      <c r="C252">
        <v>75.900000000000006</v>
      </c>
    </row>
    <row r="253" spans="1:3" ht="24.6">
      <c r="A253" t="s">
        <v>3352</v>
      </c>
      <c r="B253" t="s">
        <v>3879</v>
      </c>
      <c r="C253">
        <v>35</v>
      </c>
    </row>
    <row r="254" spans="1:3" ht="24.6">
      <c r="A254" t="s">
        <v>3353</v>
      </c>
      <c r="B254" t="s">
        <v>3893</v>
      </c>
      <c r="C254">
        <v>32.6</v>
      </c>
    </row>
    <row r="255" spans="1:3" ht="24.6">
      <c r="A255" t="s">
        <v>3354</v>
      </c>
      <c r="B255" t="s">
        <v>3894</v>
      </c>
      <c r="C255">
        <v>65.900000000000006</v>
      </c>
    </row>
    <row r="256" spans="1:3" ht="24.6">
      <c r="A256" t="s">
        <v>3355</v>
      </c>
      <c r="B256" t="s">
        <v>3874</v>
      </c>
      <c r="C256">
        <v>37.9</v>
      </c>
    </row>
    <row r="257" spans="1:3" ht="24.6">
      <c r="A257" t="s">
        <v>3356</v>
      </c>
      <c r="B257" t="s">
        <v>3895</v>
      </c>
      <c r="C257">
        <v>37.9</v>
      </c>
    </row>
    <row r="258" spans="1:3" ht="24.6">
      <c r="A258" t="s">
        <v>3357</v>
      </c>
      <c r="B258" t="s">
        <v>3896</v>
      </c>
      <c r="C258">
        <v>45.9</v>
      </c>
    </row>
    <row r="259" spans="1:3" ht="24.6">
      <c r="A259" t="s">
        <v>3358</v>
      </c>
      <c r="B259" t="s">
        <v>3892</v>
      </c>
      <c r="C259">
        <v>75.900000000000006</v>
      </c>
    </row>
    <row r="260" spans="1:3" ht="24.6">
      <c r="A260" t="s">
        <v>3359</v>
      </c>
      <c r="B260" t="s">
        <v>3897</v>
      </c>
      <c r="C260">
        <v>65.900000000000006</v>
      </c>
    </row>
    <row r="261" spans="1:3" ht="24.6">
      <c r="A261" t="s">
        <v>3360</v>
      </c>
      <c r="B261" t="s">
        <v>3893</v>
      </c>
      <c r="C261">
        <v>32.6</v>
      </c>
    </row>
    <row r="262" spans="1:3" ht="24.6">
      <c r="A262" t="s">
        <v>468</v>
      </c>
      <c r="B262" t="s">
        <v>3776</v>
      </c>
      <c r="C262">
        <v>60.9</v>
      </c>
    </row>
    <row r="263" spans="1:3" ht="24.6">
      <c r="A263" t="s">
        <v>3361</v>
      </c>
      <c r="B263" t="s">
        <v>3898</v>
      </c>
      <c r="C263">
        <v>529</v>
      </c>
    </row>
    <row r="264" spans="1:3" ht="24.6">
      <c r="A264" t="s">
        <v>3362</v>
      </c>
      <c r="B264" t="s">
        <v>3899</v>
      </c>
      <c r="C264">
        <v>37.9</v>
      </c>
    </row>
    <row r="265" spans="1:3" ht="24.6">
      <c r="A265" t="s">
        <v>3363</v>
      </c>
      <c r="B265" t="s">
        <v>3867</v>
      </c>
      <c r="C265">
        <v>32.9</v>
      </c>
    </row>
    <row r="266" spans="1:3">
      <c r="A266" t="s">
        <v>3364</v>
      </c>
      <c r="B266" t="s">
        <v>3878</v>
      </c>
      <c r="C266">
        <v>41.9</v>
      </c>
    </row>
    <row r="267" spans="1:3" ht="24.6">
      <c r="A267" t="s">
        <v>3365</v>
      </c>
      <c r="B267" t="s">
        <v>3896</v>
      </c>
      <c r="C267">
        <v>45.9</v>
      </c>
    </row>
    <row r="268" spans="1:3">
      <c r="A268" t="s">
        <v>3366</v>
      </c>
      <c r="B268" t="s">
        <v>3900</v>
      </c>
    </row>
    <row r="269" spans="1:3">
      <c r="A269" t="s">
        <v>3367</v>
      </c>
      <c r="B269" t="s">
        <v>3901</v>
      </c>
      <c r="C269">
        <v>165.9</v>
      </c>
    </row>
    <row r="270" spans="1:3" ht="24.6">
      <c r="A270" t="s">
        <v>3368</v>
      </c>
      <c r="B270" t="s">
        <v>3902</v>
      </c>
      <c r="C270">
        <v>287.89999999999998</v>
      </c>
    </row>
    <row r="271" spans="1:3" ht="24.6">
      <c r="A271" t="s">
        <v>3369</v>
      </c>
      <c r="B271" t="s">
        <v>3903</v>
      </c>
      <c r="C271">
        <v>138.9</v>
      </c>
    </row>
    <row r="272" spans="1:3" ht="24.6">
      <c r="A272" t="s">
        <v>3370</v>
      </c>
      <c r="B272" t="s">
        <v>3904</v>
      </c>
      <c r="C272">
        <v>30.6</v>
      </c>
    </row>
    <row r="273" spans="1:3" ht="24.6">
      <c r="A273" t="s">
        <v>599</v>
      </c>
      <c r="B273" t="s">
        <v>3905</v>
      </c>
      <c r="C273">
        <v>529</v>
      </c>
    </row>
    <row r="274" spans="1:3" ht="24.6">
      <c r="A274" t="s">
        <v>541</v>
      </c>
      <c r="B274" t="s">
        <v>3755</v>
      </c>
      <c r="C274">
        <v>54.9</v>
      </c>
    </row>
    <row r="275" spans="1:3" ht="24.6">
      <c r="A275" t="s">
        <v>3371</v>
      </c>
      <c r="B275" t="s">
        <v>3906</v>
      </c>
      <c r="C275">
        <v>36.9</v>
      </c>
    </row>
    <row r="276" spans="1:3" ht="24.6">
      <c r="A276" t="s">
        <v>3372</v>
      </c>
      <c r="B276" t="s">
        <v>3907</v>
      </c>
      <c r="C276">
        <v>41.7</v>
      </c>
    </row>
    <row r="277" spans="1:3" ht="24.6">
      <c r="A277" t="s">
        <v>3373</v>
      </c>
      <c r="B277" t="s">
        <v>3908</v>
      </c>
      <c r="C277">
        <v>51.9</v>
      </c>
    </row>
    <row r="278" spans="1:3" ht="24.6">
      <c r="A278" t="s">
        <v>3374</v>
      </c>
      <c r="B278" t="s">
        <v>3764</v>
      </c>
      <c r="C278">
        <v>35.9</v>
      </c>
    </row>
    <row r="279" spans="1:3">
      <c r="A279" t="s">
        <v>3374</v>
      </c>
    </row>
    <row r="280" spans="1:3">
      <c r="A280" t="s">
        <v>3374</v>
      </c>
    </row>
    <row r="281" spans="1:3">
      <c r="A281" t="s">
        <v>3374</v>
      </c>
    </row>
    <row r="282" spans="1:3">
      <c r="A282" t="s">
        <v>3374</v>
      </c>
    </row>
    <row r="283" spans="1:3">
      <c r="A283" t="s">
        <v>3374</v>
      </c>
    </row>
    <row r="284" spans="1:3">
      <c r="A284" t="s">
        <v>3374</v>
      </c>
    </row>
    <row r="285" spans="1:3">
      <c r="A285" t="s">
        <v>3374</v>
      </c>
    </row>
    <row r="286" spans="1:3" ht="24.6">
      <c r="A286" t="s">
        <v>3375</v>
      </c>
      <c r="B286" t="s">
        <v>3790</v>
      </c>
      <c r="C286">
        <v>35.9</v>
      </c>
    </row>
    <row r="287" spans="1:3">
      <c r="A287" t="s">
        <v>3375</v>
      </c>
    </row>
    <row r="288" spans="1:3">
      <c r="A288" t="s">
        <v>3375</v>
      </c>
    </row>
    <row r="289" spans="1:3">
      <c r="A289" t="s">
        <v>3375</v>
      </c>
    </row>
    <row r="290" spans="1:3">
      <c r="A290" t="s">
        <v>3375</v>
      </c>
    </row>
    <row r="291" spans="1:3">
      <c r="A291" t="s">
        <v>3375</v>
      </c>
    </row>
    <row r="292" spans="1:3">
      <c r="A292" t="s">
        <v>3375</v>
      </c>
    </row>
    <row r="293" spans="1:3">
      <c r="A293" t="s">
        <v>3375</v>
      </c>
    </row>
    <row r="294" spans="1:3" ht="24.6">
      <c r="A294" t="s">
        <v>3376</v>
      </c>
      <c r="B294" t="s">
        <v>3758</v>
      </c>
      <c r="C294">
        <v>78</v>
      </c>
    </row>
    <row r="295" spans="1:3">
      <c r="A295" t="s">
        <v>3376</v>
      </c>
    </row>
    <row r="296" spans="1:3">
      <c r="A296" t="s">
        <v>3376</v>
      </c>
    </row>
    <row r="297" spans="1:3" ht="24.6">
      <c r="A297" t="s">
        <v>3377</v>
      </c>
      <c r="B297" t="s">
        <v>3909</v>
      </c>
      <c r="C297">
        <v>126.86</v>
      </c>
    </row>
    <row r="298" spans="1:3">
      <c r="A298" t="s">
        <v>3377</v>
      </c>
    </row>
    <row r="299" spans="1:3">
      <c r="A299" t="s">
        <v>3377</v>
      </c>
    </row>
    <row r="300" spans="1:3" ht="24.6">
      <c r="A300" t="s">
        <v>3378</v>
      </c>
      <c r="B300" t="s">
        <v>3823</v>
      </c>
      <c r="C300">
        <v>37.9</v>
      </c>
    </row>
    <row r="301" spans="1:3">
      <c r="A301" t="s">
        <v>3378</v>
      </c>
    </row>
    <row r="302" spans="1:3">
      <c r="A302" t="s">
        <v>3378</v>
      </c>
    </row>
    <row r="303" spans="1:3">
      <c r="A303" t="s">
        <v>3378</v>
      </c>
    </row>
    <row r="304" spans="1:3">
      <c r="A304" t="s">
        <v>3378</v>
      </c>
    </row>
    <row r="305" spans="1:3">
      <c r="A305" t="s">
        <v>3378</v>
      </c>
    </row>
    <row r="306" spans="1:3">
      <c r="A306" t="s">
        <v>3378</v>
      </c>
    </row>
    <row r="307" spans="1:3">
      <c r="A307" t="s">
        <v>3378</v>
      </c>
    </row>
    <row r="308" spans="1:3" ht="24.6">
      <c r="A308" t="s">
        <v>3379</v>
      </c>
      <c r="B308" t="s">
        <v>3875</v>
      </c>
      <c r="C308">
        <v>36.9</v>
      </c>
    </row>
    <row r="309" spans="1:3">
      <c r="A309" t="s">
        <v>3379</v>
      </c>
    </row>
    <row r="310" spans="1:3">
      <c r="A310" t="s">
        <v>3379</v>
      </c>
    </row>
    <row r="311" spans="1:3">
      <c r="A311" t="s">
        <v>3379</v>
      </c>
    </row>
    <row r="312" spans="1:3">
      <c r="A312" t="s">
        <v>3379</v>
      </c>
    </row>
    <row r="313" spans="1:3" ht="24.6">
      <c r="A313" t="s">
        <v>3380</v>
      </c>
      <c r="B313" t="s">
        <v>3783</v>
      </c>
      <c r="C313">
        <v>39.5</v>
      </c>
    </row>
    <row r="314" spans="1:3">
      <c r="A314" t="s">
        <v>3380</v>
      </c>
    </row>
    <row r="315" spans="1:3">
      <c r="A315" t="s">
        <v>3380</v>
      </c>
    </row>
    <row r="316" spans="1:3" ht="24.6">
      <c r="A316" t="s">
        <v>3381</v>
      </c>
      <c r="B316" t="s">
        <v>3829</v>
      </c>
      <c r="C316">
        <v>37.9</v>
      </c>
    </row>
    <row r="317" spans="1:3">
      <c r="A317" t="s">
        <v>3381</v>
      </c>
    </row>
    <row r="318" spans="1:3">
      <c r="A318" t="s">
        <v>3381</v>
      </c>
    </row>
    <row r="319" spans="1:3">
      <c r="A319" t="s">
        <v>3381</v>
      </c>
    </row>
    <row r="320" spans="1:3">
      <c r="A320" t="s">
        <v>3381</v>
      </c>
    </row>
    <row r="321" spans="1:3">
      <c r="A321" t="s">
        <v>3381</v>
      </c>
    </row>
    <row r="322" spans="1:3">
      <c r="A322" t="s">
        <v>3381</v>
      </c>
    </row>
    <row r="323" spans="1:3">
      <c r="A323" t="s">
        <v>3381</v>
      </c>
    </row>
    <row r="324" spans="1:3" ht="24.6">
      <c r="A324" t="s">
        <v>3382</v>
      </c>
      <c r="B324" t="s">
        <v>3844</v>
      </c>
      <c r="C324">
        <v>37.9</v>
      </c>
    </row>
    <row r="325" spans="1:3">
      <c r="A325" t="s">
        <v>3382</v>
      </c>
    </row>
    <row r="326" spans="1:3">
      <c r="A326" t="s">
        <v>3382</v>
      </c>
    </row>
    <row r="327" spans="1:3">
      <c r="A327" t="s">
        <v>3382</v>
      </c>
    </row>
    <row r="328" spans="1:3">
      <c r="A328" t="s">
        <v>3382</v>
      </c>
    </row>
    <row r="329" spans="1:3">
      <c r="A329" t="s">
        <v>3382</v>
      </c>
    </row>
    <row r="330" spans="1:3">
      <c r="A330" t="s">
        <v>3382</v>
      </c>
    </row>
    <row r="331" spans="1:3">
      <c r="A331" t="s">
        <v>3382</v>
      </c>
    </row>
    <row r="332" spans="1:3" ht="24.6">
      <c r="A332" t="s">
        <v>3383</v>
      </c>
      <c r="B332" t="s">
        <v>3786</v>
      </c>
      <c r="C332">
        <v>48.9</v>
      </c>
    </row>
    <row r="333" spans="1:3" ht="24.6">
      <c r="A333" t="s">
        <v>3384</v>
      </c>
      <c r="B333" t="s">
        <v>3865</v>
      </c>
      <c r="C333">
        <v>39.5</v>
      </c>
    </row>
    <row r="334" spans="1:3">
      <c r="A334" t="s">
        <v>3384</v>
      </c>
    </row>
    <row r="335" spans="1:3">
      <c r="A335" t="s">
        <v>3384</v>
      </c>
    </row>
    <row r="336" spans="1:3">
      <c r="A336" t="s">
        <v>3384</v>
      </c>
    </row>
    <row r="337" spans="1:3">
      <c r="A337" t="s">
        <v>3384</v>
      </c>
    </row>
    <row r="338" spans="1:3">
      <c r="A338" t="s">
        <v>3384</v>
      </c>
    </row>
    <row r="339" spans="1:3">
      <c r="A339" t="s">
        <v>3384</v>
      </c>
    </row>
    <row r="340" spans="1:3">
      <c r="A340" t="s">
        <v>3384</v>
      </c>
    </row>
    <row r="341" spans="1:3" ht="24.6">
      <c r="A341" t="s">
        <v>3385</v>
      </c>
      <c r="B341" t="s">
        <v>3800</v>
      </c>
    </row>
    <row r="342" spans="1:3" ht="24.6">
      <c r="A342" t="s">
        <v>3386</v>
      </c>
      <c r="B342" t="s">
        <v>3910</v>
      </c>
      <c r="C342">
        <v>42.9</v>
      </c>
    </row>
    <row r="343" spans="1:3" ht="24.6">
      <c r="A343" t="s">
        <v>3387</v>
      </c>
      <c r="B343" t="s">
        <v>3863</v>
      </c>
      <c r="C343">
        <v>37.9</v>
      </c>
    </row>
    <row r="344" spans="1:3">
      <c r="A344" t="s">
        <v>3387</v>
      </c>
    </row>
    <row r="345" spans="1:3">
      <c r="A345" t="s">
        <v>3387</v>
      </c>
    </row>
    <row r="346" spans="1:3">
      <c r="A346" t="s">
        <v>3387</v>
      </c>
    </row>
    <row r="347" spans="1:3" ht="24.6">
      <c r="A347" t="s">
        <v>3388</v>
      </c>
      <c r="B347" t="s">
        <v>3781</v>
      </c>
      <c r="C347">
        <v>70.900000000000006</v>
      </c>
    </row>
    <row r="348" spans="1:3" ht="24.6">
      <c r="A348" t="s">
        <v>3389</v>
      </c>
      <c r="B348" t="s">
        <v>3880</v>
      </c>
      <c r="C348">
        <v>35.9</v>
      </c>
    </row>
    <row r="349" spans="1:3">
      <c r="A349" t="s">
        <v>3389</v>
      </c>
    </row>
    <row r="350" spans="1:3">
      <c r="A350" t="s">
        <v>3389</v>
      </c>
    </row>
    <row r="351" spans="1:3">
      <c r="A351" t="s">
        <v>3389</v>
      </c>
    </row>
    <row r="352" spans="1:3">
      <c r="A352" t="s">
        <v>3389</v>
      </c>
    </row>
    <row r="353" spans="1:3">
      <c r="A353" t="s">
        <v>3389</v>
      </c>
    </row>
    <row r="354" spans="1:3">
      <c r="A354" t="s">
        <v>3389</v>
      </c>
    </row>
    <row r="355" spans="1:3">
      <c r="A355" t="s">
        <v>3389</v>
      </c>
    </row>
    <row r="356" spans="1:3" ht="24.6">
      <c r="A356" t="s">
        <v>3390</v>
      </c>
      <c r="B356" t="s">
        <v>3911</v>
      </c>
      <c r="C356">
        <v>62.9</v>
      </c>
    </row>
    <row r="357" spans="1:3" ht="24.6">
      <c r="A357" t="s">
        <v>3391</v>
      </c>
      <c r="B357" t="s">
        <v>3874</v>
      </c>
      <c r="C357">
        <v>37.9</v>
      </c>
    </row>
    <row r="358" spans="1:3">
      <c r="A358" t="s">
        <v>3391</v>
      </c>
    </row>
    <row r="359" spans="1:3">
      <c r="A359" t="s">
        <v>3391</v>
      </c>
    </row>
    <row r="360" spans="1:3">
      <c r="A360" t="s">
        <v>3391</v>
      </c>
    </row>
    <row r="361" spans="1:3" ht="24.6">
      <c r="A361" t="s">
        <v>3392</v>
      </c>
      <c r="B361" t="s">
        <v>3912</v>
      </c>
      <c r="C361">
        <v>37.9</v>
      </c>
    </row>
    <row r="362" spans="1:3" ht="24.6">
      <c r="A362" t="s">
        <v>3393</v>
      </c>
      <c r="B362" t="s">
        <v>3913</v>
      </c>
      <c r="C362">
        <v>43.9</v>
      </c>
    </row>
    <row r="363" spans="1:3" ht="24.6">
      <c r="A363" t="s">
        <v>3394</v>
      </c>
      <c r="B363" t="s">
        <v>3914</v>
      </c>
      <c r="C363">
        <v>32.9</v>
      </c>
    </row>
    <row r="364" spans="1:3">
      <c r="A364" t="s">
        <v>3394</v>
      </c>
    </row>
    <row r="365" spans="1:3">
      <c r="A365" t="s">
        <v>3394</v>
      </c>
    </row>
    <row r="366" spans="1:3">
      <c r="A366" t="s">
        <v>3394</v>
      </c>
    </row>
    <row r="367" spans="1:3">
      <c r="A367" t="s">
        <v>3394</v>
      </c>
    </row>
    <row r="368" spans="1:3" ht="24.6">
      <c r="A368" t="s">
        <v>3395</v>
      </c>
      <c r="B368" t="s">
        <v>3915</v>
      </c>
      <c r="C368">
        <v>479</v>
      </c>
    </row>
    <row r="369" spans="1:3" ht="24.6">
      <c r="A369" t="s">
        <v>3396</v>
      </c>
      <c r="B369" t="s">
        <v>3899</v>
      </c>
      <c r="C369">
        <v>37.9</v>
      </c>
    </row>
    <row r="370" spans="1:3">
      <c r="A370" t="s">
        <v>3396</v>
      </c>
    </row>
    <row r="371" spans="1:3">
      <c r="A371" t="s">
        <v>3396</v>
      </c>
    </row>
    <row r="372" spans="1:3">
      <c r="A372" t="s">
        <v>3396</v>
      </c>
    </row>
    <row r="373" spans="1:3" ht="24.6">
      <c r="A373" t="s">
        <v>3397</v>
      </c>
      <c r="B373" t="s">
        <v>3916</v>
      </c>
      <c r="C373">
        <v>58.9</v>
      </c>
    </row>
    <row r="374" spans="1:3" ht="24.6">
      <c r="A374" t="s">
        <v>3398</v>
      </c>
      <c r="B374" t="s">
        <v>3784</v>
      </c>
      <c r="C374">
        <v>125.9</v>
      </c>
    </row>
    <row r="375" spans="1:3">
      <c r="A375" t="s">
        <v>3399</v>
      </c>
      <c r="B375" t="s">
        <v>3807</v>
      </c>
      <c r="C375">
        <v>43.9</v>
      </c>
    </row>
    <row r="376" spans="1:3" ht="24.6">
      <c r="A376" t="s">
        <v>3400</v>
      </c>
      <c r="B376" t="s">
        <v>3917</v>
      </c>
      <c r="C376">
        <v>39.5</v>
      </c>
    </row>
    <row r="377" spans="1:3">
      <c r="A377" t="s">
        <v>3400</v>
      </c>
    </row>
    <row r="378" spans="1:3">
      <c r="A378" t="s">
        <v>3400</v>
      </c>
    </row>
    <row r="379" spans="1:3" ht="24.6">
      <c r="A379" t="s">
        <v>664</v>
      </c>
      <c r="B379" t="s">
        <v>3918</v>
      </c>
      <c r="C379">
        <v>23</v>
      </c>
    </row>
    <row r="380" spans="1:3" ht="24.6">
      <c r="A380" t="s">
        <v>558</v>
      </c>
      <c r="B380" t="s">
        <v>3919</v>
      </c>
      <c r="C380">
        <v>60.9</v>
      </c>
    </row>
    <row r="381" spans="1:3" ht="24.6">
      <c r="A381" t="s">
        <v>3401</v>
      </c>
      <c r="B381" t="s">
        <v>3920</v>
      </c>
      <c r="C381">
        <v>45.9</v>
      </c>
    </row>
    <row r="382" spans="1:3" ht="24.6">
      <c r="A382" t="s">
        <v>3402</v>
      </c>
      <c r="B382" t="s">
        <v>3921</v>
      </c>
      <c r="C382">
        <v>32.9</v>
      </c>
    </row>
    <row r="383" spans="1:3">
      <c r="A383" t="s">
        <v>3402</v>
      </c>
    </row>
    <row r="384" spans="1:3">
      <c r="A384" t="s">
        <v>3402</v>
      </c>
    </row>
    <row r="385" spans="1:3" ht="24.6">
      <c r="A385" t="s">
        <v>3403</v>
      </c>
      <c r="B385" t="s">
        <v>3764</v>
      </c>
      <c r="C385">
        <v>35.9</v>
      </c>
    </row>
    <row r="386" spans="1:3" ht="24.6">
      <c r="A386" t="s">
        <v>697</v>
      </c>
      <c r="B386" t="s">
        <v>3922</v>
      </c>
      <c r="C386">
        <v>26.8</v>
      </c>
    </row>
    <row r="387" spans="1:3" ht="24.6">
      <c r="A387" t="s">
        <v>3404</v>
      </c>
      <c r="B387" t="s">
        <v>3923</v>
      </c>
      <c r="C387">
        <v>75.900000000000006</v>
      </c>
    </row>
    <row r="388" spans="1:3" ht="24.6">
      <c r="A388" t="s">
        <v>3405</v>
      </c>
      <c r="B388" t="s">
        <v>3924</v>
      </c>
      <c r="C388">
        <v>23.9</v>
      </c>
    </row>
    <row r="389" spans="1:3" ht="24.6">
      <c r="A389" t="s">
        <v>3406</v>
      </c>
      <c r="B389" t="s">
        <v>3925</v>
      </c>
      <c r="C389">
        <v>31</v>
      </c>
    </row>
    <row r="390" spans="1:3" ht="24.6">
      <c r="A390" t="s">
        <v>2835</v>
      </c>
      <c r="B390" t="s">
        <v>3777</v>
      </c>
      <c r="C390">
        <v>76.900000000000006</v>
      </c>
    </row>
    <row r="391" spans="1:3" ht="24.6">
      <c r="A391" t="s">
        <v>2447</v>
      </c>
      <c r="B391" t="s">
        <v>3926</v>
      </c>
      <c r="C391">
        <v>30.9</v>
      </c>
    </row>
    <row r="392" spans="1:3" ht="24.6">
      <c r="A392" t="s">
        <v>3407</v>
      </c>
      <c r="B392" t="s">
        <v>3927</v>
      </c>
      <c r="C392">
        <v>39.5</v>
      </c>
    </row>
    <row r="393" spans="1:3">
      <c r="A393" t="s">
        <v>3407</v>
      </c>
    </row>
    <row r="394" spans="1:3">
      <c r="A394" t="s">
        <v>3407</v>
      </c>
    </row>
    <row r="395" spans="1:3" ht="24.6">
      <c r="A395" t="s">
        <v>3408</v>
      </c>
      <c r="B395" t="s">
        <v>3928</v>
      </c>
      <c r="C395">
        <v>29</v>
      </c>
    </row>
    <row r="396" spans="1:3" ht="24.6">
      <c r="A396" t="s">
        <v>488</v>
      </c>
      <c r="B396" t="s">
        <v>3929</v>
      </c>
      <c r="C396">
        <v>48.9</v>
      </c>
    </row>
    <row r="397" spans="1:3" ht="24.6">
      <c r="A397" t="s">
        <v>431</v>
      </c>
      <c r="B397" t="s">
        <v>3930</v>
      </c>
      <c r="C397">
        <v>52.9</v>
      </c>
    </row>
    <row r="398" spans="1:3" ht="36.9">
      <c r="A398" t="s">
        <v>3409</v>
      </c>
      <c r="B398" t="s">
        <v>3931</v>
      </c>
      <c r="C398">
        <v>126.86</v>
      </c>
    </row>
    <row r="399" spans="1:3" ht="24.6">
      <c r="A399" t="s">
        <v>428</v>
      </c>
      <c r="B399" t="s">
        <v>3932</v>
      </c>
      <c r="C399">
        <v>46.9</v>
      </c>
    </row>
    <row r="400" spans="1:3" ht="24.6">
      <c r="A400" t="s">
        <v>3410</v>
      </c>
      <c r="B400" t="s">
        <v>3933</v>
      </c>
      <c r="C400">
        <v>113.1</v>
      </c>
    </row>
    <row r="401" spans="1:3" ht="24.6">
      <c r="A401" t="s">
        <v>3411</v>
      </c>
      <c r="B401" t="s">
        <v>3934</v>
      </c>
      <c r="C401">
        <v>48.9</v>
      </c>
    </row>
    <row r="402" spans="1:3" ht="24.6">
      <c r="A402" t="s">
        <v>3412</v>
      </c>
      <c r="B402" t="s">
        <v>3935</v>
      </c>
      <c r="C402">
        <v>38.9</v>
      </c>
    </row>
    <row r="403" spans="1:3" ht="24.6">
      <c r="A403" t="s">
        <v>699</v>
      </c>
      <c r="B403" t="s">
        <v>3936</v>
      </c>
      <c r="C403">
        <v>28</v>
      </c>
    </row>
    <row r="404" spans="1:3" ht="24.6">
      <c r="A404" t="s">
        <v>3413</v>
      </c>
      <c r="B404" t="s">
        <v>3937</v>
      </c>
      <c r="C404">
        <v>42.9</v>
      </c>
    </row>
    <row r="405" spans="1:3" ht="24.6">
      <c r="A405" t="s">
        <v>104</v>
      </c>
      <c r="B405" t="s">
        <v>3938</v>
      </c>
      <c r="C405">
        <v>62.9</v>
      </c>
    </row>
    <row r="406" spans="1:3" ht="24.6">
      <c r="A406" t="s">
        <v>2671</v>
      </c>
      <c r="B406" t="s">
        <v>3939</v>
      </c>
      <c r="C406">
        <v>38.9</v>
      </c>
    </row>
    <row r="407" spans="1:3" ht="24.6">
      <c r="A407" t="s">
        <v>3414</v>
      </c>
      <c r="B407" t="s">
        <v>3932</v>
      </c>
      <c r="C407">
        <v>46.9</v>
      </c>
    </row>
    <row r="408" spans="1:3" ht="24.6">
      <c r="A408" t="s">
        <v>3415</v>
      </c>
      <c r="B408" t="s">
        <v>3940</v>
      </c>
      <c r="C408">
        <v>34.9</v>
      </c>
    </row>
    <row r="409" spans="1:3" ht="24.6">
      <c r="A409" t="s">
        <v>3416</v>
      </c>
      <c r="B409" t="s">
        <v>3941</v>
      </c>
      <c r="C409">
        <v>39.5</v>
      </c>
    </row>
    <row r="410" spans="1:3">
      <c r="A410" t="s">
        <v>3416</v>
      </c>
    </row>
    <row r="411" spans="1:3">
      <c r="A411" t="s">
        <v>3416</v>
      </c>
    </row>
    <row r="412" spans="1:3">
      <c r="A412" t="s">
        <v>3416</v>
      </c>
    </row>
    <row r="413" spans="1:3" ht="24.6">
      <c r="A413" t="s">
        <v>314</v>
      </c>
      <c r="B413" t="s">
        <v>3942</v>
      </c>
      <c r="C413">
        <v>43.9</v>
      </c>
    </row>
    <row r="414" spans="1:3" ht="24.6">
      <c r="A414" t="s">
        <v>3417</v>
      </c>
      <c r="B414" t="s">
        <v>3943</v>
      </c>
      <c r="C414">
        <v>54.9</v>
      </c>
    </row>
    <row r="415" spans="1:3" ht="24.6">
      <c r="A415" t="s">
        <v>274</v>
      </c>
      <c r="B415" t="s">
        <v>3944</v>
      </c>
      <c r="C415">
        <v>38.9</v>
      </c>
    </row>
    <row r="416" spans="1:3" ht="24.6">
      <c r="A416" t="s">
        <v>3418</v>
      </c>
      <c r="B416" t="s">
        <v>3945</v>
      </c>
      <c r="C416">
        <v>54.9</v>
      </c>
    </row>
    <row r="417" spans="1:3" ht="24.6">
      <c r="A417" t="s">
        <v>3419</v>
      </c>
      <c r="B417" t="s">
        <v>3909</v>
      </c>
      <c r="C417">
        <v>126.86</v>
      </c>
    </row>
    <row r="418" spans="1:3" ht="24.6">
      <c r="A418" t="s">
        <v>47</v>
      </c>
      <c r="B418" t="s">
        <v>3946</v>
      </c>
      <c r="C418">
        <v>43.9</v>
      </c>
    </row>
    <row r="419" spans="1:3">
      <c r="A419" t="s">
        <v>2484</v>
      </c>
      <c r="B419" t="s">
        <v>3947</v>
      </c>
      <c r="C419">
        <v>54.65</v>
      </c>
    </row>
    <row r="420" spans="1:3" ht="24.6">
      <c r="A420" t="s">
        <v>3420</v>
      </c>
      <c r="B420" t="s">
        <v>3948</v>
      </c>
      <c r="C420">
        <v>50</v>
      </c>
    </row>
    <row r="421" spans="1:3" ht="24.6">
      <c r="A421" t="s">
        <v>3421</v>
      </c>
      <c r="B421" t="s">
        <v>3949</v>
      </c>
      <c r="C421">
        <v>49.54</v>
      </c>
    </row>
    <row r="422" spans="1:3" ht="24.6">
      <c r="A422" t="s">
        <v>3422</v>
      </c>
      <c r="B422" t="s">
        <v>3950</v>
      </c>
      <c r="C422">
        <v>127.9</v>
      </c>
    </row>
    <row r="423" spans="1:3">
      <c r="A423" t="s">
        <v>3422</v>
      </c>
    </row>
    <row r="424" spans="1:3">
      <c r="A424" t="s">
        <v>3422</v>
      </c>
    </row>
    <row r="425" spans="1:3" ht="24.6">
      <c r="A425" t="s">
        <v>3423</v>
      </c>
      <c r="B425" t="s">
        <v>3951</v>
      </c>
      <c r="C425">
        <v>141.9</v>
      </c>
    </row>
    <row r="426" spans="1:3" ht="24.6">
      <c r="A426" t="s">
        <v>202</v>
      </c>
      <c r="B426" t="s">
        <v>3952</v>
      </c>
      <c r="C426">
        <v>38.9</v>
      </c>
    </row>
    <row r="427" spans="1:3" ht="24.6">
      <c r="A427" t="s">
        <v>461</v>
      </c>
      <c r="B427" t="s">
        <v>3953</v>
      </c>
      <c r="C427">
        <v>62.9</v>
      </c>
    </row>
    <row r="428" spans="1:3" ht="24.6">
      <c r="A428" t="s">
        <v>218</v>
      </c>
      <c r="B428" t="s">
        <v>3954</v>
      </c>
      <c r="C428">
        <v>54.9</v>
      </c>
    </row>
    <row r="429" spans="1:3">
      <c r="A429" t="s">
        <v>2442</v>
      </c>
      <c r="B429" t="s">
        <v>3955</v>
      </c>
      <c r="C429">
        <v>20.81</v>
      </c>
    </row>
    <row r="430" spans="1:3">
      <c r="A430" t="s">
        <v>3424</v>
      </c>
      <c r="B430" t="s">
        <v>3956</v>
      </c>
      <c r="C430">
        <v>50.9</v>
      </c>
    </row>
    <row r="431" spans="1:3" ht="24.6">
      <c r="A431" t="s">
        <v>3425</v>
      </c>
      <c r="B431" t="s">
        <v>3957</v>
      </c>
      <c r="C431">
        <v>18.899999999999999</v>
      </c>
    </row>
    <row r="432" spans="1:3" ht="24.6">
      <c r="A432" t="s">
        <v>137</v>
      </c>
      <c r="B432" t="s">
        <v>3958</v>
      </c>
      <c r="C432">
        <v>48.9</v>
      </c>
    </row>
    <row r="433" spans="1:3" ht="24.6">
      <c r="A433" t="s">
        <v>3426</v>
      </c>
      <c r="B433" t="s">
        <v>3959</v>
      </c>
      <c r="C433">
        <v>43.9</v>
      </c>
    </row>
    <row r="434" spans="1:3" ht="24.6">
      <c r="A434" t="s">
        <v>576</v>
      </c>
      <c r="B434" t="s">
        <v>3960</v>
      </c>
      <c r="C434">
        <v>25.9</v>
      </c>
    </row>
    <row r="435" spans="1:3" ht="24.6">
      <c r="A435" t="s">
        <v>280</v>
      </c>
      <c r="B435" t="s">
        <v>3961</v>
      </c>
      <c r="C435">
        <v>43.9</v>
      </c>
    </row>
    <row r="436" spans="1:3" ht="24.6">
      <c r="A436" t="s">
        <v>130</v>
      </c>
      <c r="B436" t="s">
        <v>3962</v>
      </c>
      <c r="C436">
        <v>43.9</v>
      </c>
    </row>
    <row r="437" spans="1:3" ht="24.6">
      <c r="A437" t="s">
        <v>3427</v>
      </c>
      <c r="B437" t="s">
        <v>3930</v>
      </c>
      <c r="C437">
        <v>52.9</v>
      </c>
    </row>
    <row r="438" spans="1:3" ht="24.6">
      <c r="A438" t="s">
        <v>3428</v>
      </c>
      <c r="B438" t="s">
        <v>3954</v>
      </c>
      <c r="C438">
        <v>54.9</v>
      </c>
    </row>
    <row r="439" spans="1:3" ht="24.6">
      <c r="A439" t="s">
        <v>2392</v>
      </c>
      <c r="B439" t="s">
        <v>3963</v>
      </c>
      <c r="C439">
        <v>64.900000000000006</v>
      </c>
    </row>
    <row r="440" spans="1:3" ht="24.6">
      <c r="A440" t="s">
        <v>3429</v>
      </c>
      <c r="B440" t="s">
        <v>3964</v>
      </c>
      <c r="C440">
        <v>42.9</v>
      </c>
    </row>
    <row r="441" spans="1:3" ht="24.6">
      <c r="A441" t="s">
        <v>3430</v>
      </c>
      <c r="B441" t="s">
        <v>3909</v>
      </c>
      <c r="C441">
        <v>126.86</v>
      </c>
    </row>
    <row r="442" spans="1:3" ht="24.6">
      <c r="A442" t="s">
        <v>684</v>
      </c>
      <c r="B442" t="s">
        <v>3965</v>
      </c>
      <c r="C442">
        <v>45.9</v>
      </c>
    </row>
    <row r="443" spans="1:3" ht="24.6">
      <c r="A443" t="s">
        <v>721</v>
      </c>
      <c r="B443" t="s">
        <v>3966</v>
      </c>
      <c r="C443">
        <v>78.900000000000006</v>
      </c>
    </row>
    <row r="444" spans="1:3" ht="24.6">
      <c r="A444" t="s">
        <v>3431</v>
      </c>
      <c r="B444" t="s">
        <v>3967</v>
      </c>
      <c r="C444">
        <v>32.9</v>
      </c>
    </row>
    <row r="445" spans="1:3" ht="24.6">
      <c r="A445" t="s">
        <v>3432</v>
      </c>
      <c r="B445" t="s">
        <v>3968</v>
      </c>
      <c r="C445">
        <v>50.9</v>
      </c>
    </row>
    <row r="446" spans="1:3" ht="24.6">
      <c r="A446" t="s">
        <v>3433</v>
      </c>
      <c r="B446" t="s">
        <v>3969</v>
      </c>
      <c r="C446">
        <v>70.900000000000006</v>
      </c>
    </row>
    <row r="447" spans="1:3" ht="24.6">
      <c r="A447" t="s">
        <v>3434</v>
      </c>
      <c r="B447" t="s">
        <v>3970</v>
      </c>
      <c r="C447">
        <v>45</v>
      </c>
    </row>
    <row r="448" spans="1:3" ht="24.6">
      <c r="A448" t="s">
        <v>2815</v>
      </c>
      <c r="B448" t="s">
        <v>3971</v>
      </c>
      <c r="C448">
        <v>45.9</v>
      </c>
    </row>
    <row r="449" spans="1:3" ht="24.6">
      <c r="A449" t="s">
        <v>3435</v>
      </c>
      <c r="B449" t="s">
        <v>3962</v>
      </c>
      <c r="C449">
        <v>43.9</v>
      </c>
    </row>
    <row r="450" spans="1:3" ht="24.6">
      <c r="A450" t="s">
        <v>673</v>
      </c>
      <c r="B450" t="s">
        <v>3972</v>
      </c>
      <c r="C450">
        <v>23.93</v>
      </c>
    </row>
    <row r="451" spans="1:3" ht="24.6">
      <c r="A451" t="s">
        <v>413</v>
      </c>
      <c r="B451" t="s">
        <v>3973</v>
      </c>
      <c r="C451">
        <v>48.9</v>
      </c>
    </row>
    <row r="452" spans="1:3" ht="24.6">
      <c r="A452" t="s">
        <v>3436</v>
      </c>
      <c r="B452" t="s">
        <v>3974</v>
      </c>
      <c r="C452">
        <v>36.9</v>
      </c>
    </row>
    <row r="453" spans="1:3" ht="24.6">
      <c r="A453" t="s">
        <v>3437</v>
      </c>
      <c r="B453" t="s">
        <v>3975</v>
      </c>
      <c r="C453">
        <v>22</v>
      </c>
    </row>
    <row r="454" spans="1:3" ht="24.6">
      <c r="A454" t="s">
        <v>153</v>
      </c>
      <c r="B454" t="s">
        <v>3976</v>
      </c>
      <c r="C454">
        <v>70.900000000000006</v>
      </c>
    </row>
    <row r="455" spans="1:3" ht="24.6">
      <c r="A455" t="s">
        <v>3080</v>
      </c>
      <c r="B455" t="s">
        <v>3977</v>
      </c>
      <c r="C455">
        <v>45.9</v>
      </c>
    </row>
    <row r="456" spans="1:3" ht="24.6">
      <c r="A456" t="s">
        <v>3438</v>
      </c>
      <c r="B456" t="s">
        <v>3823</v>
      </c>
      <c r="C456">
        <v>37.9</v>
      </c>
    </row>
    <row r="457" spans="1:3" ht="24.6">
      <c r="A457" t="s">
        <v>3439</v>
      </c>
      <c r="B457" t="s">
        <v>3978</v>
      </c>
      <c r="C457">
        <v>39.5</v>
      </c>
    </row>
    <row r="458" spans="1:3">
      <c r="A458" t="s">
        <v>3439</v>
      </c>
    </row>
    <row r="459" spans="1:3">
      <c r="A459" t="s">
        <v>3439</v>
      </c>
    </row>
    <row r="460" spans="1:3">
      <c r="A460" t="s">
        <v>3440</v>
      </c>
      <c r="B460" t="s">
        <v>3979</v>
      </c>
      <c r="C460">
        <v>38.9</v>
      </c>
    </row>
    <row r="461" spans="1:3" ht="24.6">
      <c r="A461" t="s">
        <v>690</v>
      </c>
      <c r="B461" t="s">
        <v>3980</v>
      </c>
      <c r="C461">
        <v>36.71</v>
      </c>
    </row>
    <row r="462" spans="1:3" ht="24.6">
      <c r="A462" t="s">
        <v>631</v>
      </c>
      <c r="B462" t="s">
        <v>3981</v>
      </c>
      <c r="C462">
        <v>183.6</v>
      </c>
    </row>
    <row r="463" spans="1:3" ht="24.6">
      <c r="A463" t="s">
        <v>3441</v>
      </c>
      <c r="B463" t="s">
        <v>3982</v>
      </c>
      <c r="C463">
        <v>42.9</v>
      </c>
    </row>
    <row r="464" spans="1:3" ht="24.6">
      <c r="A464" t="s">
        <v>3442</v>
      </c>
      <c r="B464" t="s">
        <v>3983</v>
      </c>
      <c r="C464">
        <v>62.9</v>
      </c>
    </row>
    <row r="465" spans="1:3" ht="24.6">
      <c r="A465" t="s">
        <v>3443</v>
      </c>
      <c r="B465" t="s">
        <v>3984</v>
      </c>
      <c r="C465">
        <v>117.46</v>
      </c>
    </row>
    <row r="466" spans="1:3" ht="24.6">
      <c r="A466" t="s">
        <v>288</v>
      </c>
      <c r="B466" t="s">
        <v>3985</v>
      </c>
      <c r="C466">
        <v>48.9</v>
      </c>
    </row>
    <row r="467" spans="1:3" ht="24.6">
      <c r="A467" t="s">
        <v>593</v>
      </c>
      <c r="B467" t="s">
        <v>3910</v>
      </c>
      <c r="C467">
        <v>42.9</v>
      </c>
    </row>
    <row r="468" spans="1:3">
      <c r="A468" t="s">
        <v>3444</v>
      </c>
      <c r="B468" t="s">
        <v>3986</v>
      </c>
      <c r="C468">
        <v>73.900000000000006</v>
      </c>
    </row>
    <row r="469" spans="1:3" ht="24.6">
      <c r="A469" t="s">
        <v>3445</v>
      </c>
      <c r="B469" t="s">
        <v>3987</v>
      </c>
      <c r="C469">
        <v>32.9</v>
      </c>
    </row>
    <row r="470" spans="1:3" ht="24.6">
      <c r="A470" t="s">
        <v>143</v>
      </c>
      <c r="B470" t="s">
        <v>3988</v>
      </c>
      <c r="C470">
        <v>50.9</v>
      </c>
    </row>
    <row r="471" spans="1:3" ht="24.6">
      <c r="A471" t="s">
        <v>3446</v>
      </c>
      <c r="B471" t="s">
        <v>3790</v>
      </c>
      <c r="C471">
        <v>35.9</v>
      </c>
    </row>
    <row r="472" spans="1:3" ht="24.6">
      <c r="A472" t="s">
        <v>3447</v>
      </c>
      <c r="B472" t="s">
        <v>3783</v>
      </c>
      <c r="C472">
        <v>39.5</v>
      </c>
    </row>
    <row r="473" spans="1:3" ht="24.6">
      <c r="A473" t="s">
        <v>3448</v>
      </c>
      <c r="B473" t="s">
        <v>3989</v>
      </c>
      <c r="C473">
        <v>78.900000000000006</v>
      </c>
    </row>
    <row r="474" spans="1:3" ht="24.6">
      <c r="A474" t="s">
        <v>718</v>
      </c>
      <c r="B474" t="s">
        <v>3990</v>
      </c>
      <c r="C474">
        <v>129.31</v>
      </c>
    </row>
    <row r="475" spans="1:3" ht="24.6">
      <c r="A475" t="s">
        <v>3449</v>
      </c>
      <c r="B475" t="s">
        <v>3991</v>
      </c>
      <c r="C475">
        <v>39.5</v>
      </c>
    </row>
    <row r="476" spans="1:3" ht="24.6">
      <c r="A476" t="s">
        <v>3450</v>
      </c>
      <c r="B476" t="s">
        <v>3764</v>
      </c>
      <c r="C476">
        <v>35.9</v>
      </c>
    </row>
    <row r="477" spans="1:3" ht="24.6">
      <c r="A477" t="s">
        <v>3451</v>
      </c>
      <c r="B477" t="s">
        <v>3992</v>
      </c>
      <c r="C477">
        <v>38.9</v>
      </c>
    </row>
    <row r="478" spans="1:3" ht="24.6">
      <c r="A478" t="s">
        <v>3452</v>
      </c>
      <c r="B478" t="s">
        <v>3993</v>
      </c>
      <c r="C478">
        <v>39.5</v>
      </c>
    </row>
    <row r="479" spans="1:3">
      <c r="A479" t="s">
        <v>3453</v>
      </c>
      <c r="B479" t="s">
        <v>3994</v>
      </c>
      <c r="C479">
        <v>36.9</v>
      </c>
    </row>
    <row r="480" spans="1:3" ht="24.6">
      <c r="A480" t="s">
        <v>319</v>
      </c>
      <c r="B480" t="s">
        <v>3995</v>
      </c>
      <c r="C480">
        <v>48.9</v>
      </c>
    </row>
    <row r="481" spans="1:3" ht="24.6">
      <c r="A481" t="s">
        <v>2864</v>
      </c>
      <c r="B481" t="s">
        <v>3996</v>
      </c>
      <c r="C481">
        <v>25.71</v>
      </c>
    </row>
    <row r="482" spans="1:3" ht="24.6">
      <c r="A482" t="s">
        <v>3454</v>
      </c>
      <c r="B482" t="s">
        <v>3910</v>
      </c>
      <c r="C482">
        <v>42.9</v>
      </c>
    </row>
    <row r="483" spans="1:3" ht="24.6">
      <c r="A483" t="s">
        <v>3455</v>
      </c>
      <c r="B483" t="s">
        <v>3997</v>
      </c>
      <c r="C483">
        <v>30.9</v>
      </c>
    </row>
    <row r="484" spans="1:3" ht="24.6">
      <c r="A484" t="s">
        <v>3456</v>
      </c>
      <c r="B484" t="s">
        <v>3998</v>
      </c>
      <c r="C484">
        <v>54.9</v>
      </c>
    </row>
    <row r="485" spans="1:3" ht="24.6">
      <c r="A485" t="s">
        <v>3457</v>
      </c>
      <c r="B485" t="s">
        <v>3999</v>
      </c>
      <c r="C485">
        <v>24.9</v>
      </c>
    </row>
    <row r="486" spans="1:3" ht="24.6">
      <c r="A486" t="s">
        <v>2954</v>
      </c>
      <c r="B486" t="s">
        <v>4000</v>
      </c>
      <c r="C486">
        <v>45.9</v>
      </c>
    </row>
    <row r="487" spans="1:3" ht="24.6">
      <c r="A487" t="s">
        <v>3458</v>
      </c>
      <c r="B487" t="s">
        <v>4001</v>
      </c>
      <c r="C487">
        <v>76.900000000000006</v>
      </c>
    </row>
    <row r="488" spans="1:3" ht="24.6">
      <c r="A488" t="s">
        <v>74</v>
      </c>
      <c r="B488" t="s">
        <v>4002</v>
      </c>
      <c r="C488">
        <v>70.900000000000006</v>
      </c>
    </row>
    <row r="489" spans="1:3" ht="24.6">
      <c r="A489" t="s">
        <v>445</v>
      </c>
      <c r="B489" t="s">
        <v>3982</v>
      </c>
      <c r="C489">
        <v>42.9</v>
      </c>
    </row>
    <row r="490" spans="1:3" ht="24.6">
      <c r="A490" t="s">
        <v>3459</v>
      </c>
      <c r="B490" t="s">
        <v>4003</v>
      </c>
    </row>
    <row r="491" spans="1:3" ht="24.6">
      <c r="A491" t="s">
        <v>384</v>
      </c>
      <c r="B491" t="s">
        <v>4004</v>
      </c>
      <c r="C491">
        <v>38.9</v>
      </c>
    </row>
    <row r="492" spans="1:3" ht="24.6">
      <c r="A492" t="s">
        <v>3460</v>
      </c>
      <c r="B492" t="s">
        <v>4005</v>
      </c>
      <c r="C492">
        <v>45.9</v>
      </c>
    </row>
    <row r="493" spans="1:3" ht="24.6">
      <c r="A493" t="s">
        <v>67</v>
      </c>
      <c r="B493" t="s">
        <v>4006</v>
      </c>
      <c r="C493">
        <v>60.9</v>
      </c>
    </row>
    <row r="494" spans="1:3" ht="24.6">
      <c r="A494" t="s">
        <v>3461</v>
      </c>
      <c r="B494" t="s">
        <v>4007</v>
      </c>
      <c r="C494">
        <v>18.899999999999999</v>
      </c>
    </row>
    <row r="495" spans="1:3" ht="24.6">
      <c r="A495" t="s">
        <v>3462</v>
      </c>
      <c r="B495" t="s">
        <v>4008</v>
      </c>
      <c r="C495">
        <v>117.46</v>
      </c>
    </row>
    <row r="496" spans="1:3" ht="24.6">
      <c r="A496" t="s">
        <v>3463</v>
      </c>
      <c r="B496" t="s">
        <v>3976</v>
      </c>
      <c r="C496">
        <v>70.900000000000006</v>
      </c>
    </row>
    <row r="497" spans="1:3" ht="24.6">
      <c r="A497" t="s">
        <v>3464</v>
      </c>
      <c r="B497" t="s">
        <v>4009</v>
      </c>
      <c r="C497">
        <v>141.9</v>
      </c>
    </row>
    <row r="498" spans="1:3" ht="24.6">
      <c r="A498" t="s">
        <v>3465</v>
      </c>
      <c r="B498" t="s">
        <v>4010</v>
      </c>
      <c r="C498">
        <v>125.9</v>
      </c>
    </row>
    <row r="499" spans="1:3" ht="24.6">
      <c r="A499" t="s">
        <v>455</v>
      </c>
      <c r="B499" t="s">
        <v>4011</v>
      </c>
      <c r="C499">
        <v>65.900000000000006</v>
      </c>
    </row>
    <row r="500" spans="1:3" ht="24.6">
      <c r="A500" t="s">
        <v>3466</v>
      </c>
      <c r="B500" t="s">
        <v>4012</v>
      </c>
      <c r="C500">
        <v>141.9</v>
      </c>
    </row>
    <row r="501" spans="1:3" ht="24.6">
      <c r="A501" t="s">
        <v>291</v>
      </c>
      <c r="B501" t="s">
        <v>4013</v>
      </c>
      <c r="C501">
        <v>54.9</v>
      </c>
    </row>
    <row r="502" spans="1:3" ht="24.6">
      <c r="A502" t="s">
        <v>3467</v>
      </c>
      <c r="B502" t="s">
        <v>4014</v>
      </c>
      <c r="C502">
        <v>103.9</v>
      </c>
    </row>
    <row r="503" spans="1:3" ht="24.6">
      <c r="A503" t="s">
        <v>3468</v>
      </c>
      <c r="B503" t="s">
        <v>4015</v>
      </c>
      <c r="C503">
        <v>62.9</v>
      </c>
    </row>
    <row r="504" spans="1:3" ht="24.6">
      <c r="A504" t="s">
        <v>3469</v>
      </c>
      <c r="B504" t="s">
        <v>4016</v>
      </c>
      <c r="C504">
        <v>115.9</v>
      </c>
    </row>
    <row r="505" spans="1:3" ht="24.6">
      <c r="A505" t="s">
        <v>3470</v>
      </c>
      <c r="B505" t="s">
        <v>4017</v>
      </c>
      <c r="C505">
        <v>48.9</v>
      </c>
    </row>
    <row r="506" spans="1:3" ht="24.6">
      <c r="A506" t="s">
        <v>3471</v>
      </c>
      <c r="B506" t="s">
        <v>4018</v>
      </c>
      <c r="C506">
        <v>103.9</v>
      </c>
    </row>
    <row r="507" spans="1:3" ht="24.6">
      <c r="A507" t="s">
        <v>3472</v>
      </c>
      <c r="B507" t="s">
        <v>4019</v>
      </c>
      <c r="C507">
        <v>70.900000000000006</v>
      </c>
    </row>
    <row r="508" spans="1:3" ht="24.6">
      <c r="A508" t="s">
        <v>3473</v>
      </c>
      <c r="B508" t="s">
        <v>3875</v>
      </c>
      <c r="C508">
        <v>36.9</v>
      </c>
    </row>
    <row r="509" spans="1:3" ht="24.6">
      <c r="A509" t="s">
        <v>3474</v>
      </c>
      <c r="B509" t="s">
        <v>4020</v>
      </c>
      <c r="C509">
        <v>78.900000000000006</v>
      </c>
    </row>
    <row r="510" spans="1:3" ht="24.6">
      <c r="A510" t="s">
        <v>3475</v>
      </c>
      <c r="B510" t="s">
        <v>4021</v>
      </c>
    </row>
    <row r="511" spans="1:3" ht="24.6">
      <c r="A511" t="s">
        <v>3476</v>
      </c>
      <c r="B511" t="s">
        <v>4022</v>
      </c>
      <c r="C511">
        <v>116.9</v>
      </c>
    </row>
    <row r="512" spans="1:3" ht="24.6">
      <c r="A512" t="s">
        <v>2789</v>
      </c>
      <c r="B512" t="s">
        <v>4019</v>
      </c>
      <c r="C512">
        <v>70.900000000000006</v>
      </c>
    </row>
    <row r="513" spans="1:3" ht="24.6">
      <c r="A513" t="s">
        <v>3477</v>
      </c>
      <c r="B513" t="s">
        <v>4023</v>
      </c>
      <c r="C513">
        <v>60.9</v>
      </c>
    </row>
    <row r="514" spans="1:3" ht="24.6">
      <c r="A514" t="s">
        <v>574</v>
      </c>
      <c r="B514" t="s">
        <v>4024</v>
      </c>
      <c r="C514">
        <v>78.900000000000006</v>
      </c>
    </row>
    <row r="515" spans="1:3" ht="24.6">
      <c r="A515" t="s">
        <v>3478</v>
      </c>
      <c r="B515" t="s">
        <v>3993</v>
      </c>
      <c r="C515">
        <v>39.5</v>
      </c>
    </row>
    <row r="516" spans="1:3" ht="24.6">
      <c r="A516" t="s">
        <v>3479</v>
      </c>
      <c r="B516" t="s">
        <v>4025</v>
      </c>
      <c r="C516">
        <v>62.9</v>
      </c>
    </row>
    <row r="517" spans="1:3" ht="24.6">
      <c r="A517" t="s">
        <v>3480</v>
      </c>
      <c r="B517" t="s">
        <v>4026</v>
      </c>
      <c r="C517">
        <v>39.5</v>
      </c>
    </row>
    <row r="518" spans="1:3" ht="24.6">
      <c r="A518" t="s">
        <v>3481</v>
      </c>
      <c r="B518" t="s">
        <v>4027</v>
      </c>
      <c r="C518">
        <v>127.9</v>
      </c>
    </row>
    <row r="519" spans="1:3" ht="24.6">
      <c r="A519" t="s">
        <v>3482</v>
      </c>
      <c r="B519" t="s">
        <v>4028</v>
      </c>
      <c r="C519">
        <v>37.9</v>
      </c>
    </row>
    <row r="520" spans="1:3" ht="24.6">
      <c r="A520" t="s">
        <v>3483</v>
      </c>
      <c r="B520" t="s">
        <v>4029</v>
      </c>
      <c r="C520">
        <v>128.9</v>
      </c>
    </row>
    <row r="521" spans="1:3" ht="24.6">
      <c r="A521" t="s">
        <v>3484</v>
      </c>
      <c r="B521" t="s">
        <v>4030</v>
      </c>
      <c r="C521">
        <v>30.9</v>
      </c>
    </row>
    <row r="522" spans="1:3" ht="24.6">
      <c r="A522" t="s">
        <v>2409</v>
      </c>
      <c r="B522" t="s">
        <v>4031</v>
      </c>
      <c r="C522">
        <v>62.9</v>
      </c>
    </row>
    <row r="523" spans="1:3" ht="24.6">
      <c r="A523" t="s">
        <v>3485</v>
      </c>
      <c r="B523" t="s">
        <v>4032</v>
      </c>
      <c r="C523">
        <v>42.9</v>
      </c>
    </row>
    <row r="524" spans="1:3" ht="24.6">
      <c r="A524" t="s">
        <v>485</v>
      </c>
      <c r="B524" t="s">
        <v>4033</v>
      </c>
      <c r="C524">
        <v>62.9</v>
      </c>
    </row>
    <row r="525" spans="1:3" ht="24.6">
      <c r="A525" t="s">
        <v>3486</v>
      </c>
      <c r="B525" t="s">
        <v>4034</v>
      </c>
      <c r="C525">
        <v>40.9</v>
      </c>
    </row>
    <row r="526" spans="1:3" ht="24.6">
      <c r="A526" t="s">
        <v>3487</v>
      </c>
      <c r="B526" t="s">
        <v>4035</v>
      </c>
      <c r="C526">
        <v>52</v>
      </c>
    </row>
    <row r="527" spans="1:3">
      <c r="A527" t="s">
        <v>3487</v>
      </c>
    </row>
    <row r="528" spans="1:3">
      <c r="A528" t="s">
        <v>3487</v>
      </c>
    </row>
    <row r="529" spans="1:3" ht="24.6">
      <c r="A529" t="s">
        <v>2382</v>
      </c>
      <c r="B529" t="s">
        <v>4036</v>
      </c>
      <c r="C529">
        <v>72.900000000000006</v>
      </c>
    </row>
    <row r="530" spans="1:3" ht="24.6">
      <c r="A530" t="s">
        <v>3488</v>
      </c>
      <c r="B530" t="s">
        <v>4037</v>
      </c>
      <c r="C530">
        <v>46.9</v>
      </c>
    </row>
    <row r="531" spans="1:3" ht="24.6">
      <c r="A531" t="s">
        <v>3489</v>
      </c>
      <c r="B531" t="s">
        <v>3777</v>
      </c>
      <c r="C531">
        <v>76.900000000000006</v>
      </c>
    </row>
    <row r="532" spans="1:3" ht="24.6">
      <c r="A532" t="s">
        <v>3490</v>
      </c>
      <c r="B532" t="s">
        <v>4038</v>
      </c>
      <c r="C532">
        <v>43.9</v>
      </c>
    </row>
    <row r="533" spans="1:3" ht="24.6">
      <c r="A533" t="s">
        <v>3491</v>
      </c>
      <c r="B533" t="s">
        <v>4039</v>
      </c>
      <c r="C533">
        <v>58.9</v>
      </c>
    </row>
    <row r="534" spans="1:3" ht="24.6">
      <c r="A534" t="s">
        <v>499</v>
      </c>
      <c r="B534" t="s">
        <v>4040</v>
      </c>
      <c r="C534">
        <v>187.9</v>
      </c>
    </row>
    <row r="535" spans="1:3" ht="24.6">
      <c r="A535" t="s">
        <v>295</v>
      </c>
      <c r="B535" t="s">
        <v>4025</v>
      </c>
      <c r="C535">
        <v>62.9</v>
      </c>
    </row>
    <row r="536" spans="1:3" ht="24.6">
      <c r="A536" t="s">
        <v>3492</v>
      </c>
      <c r="B536" t="s">
        <v>4041</v>
      </c>
      <c r="C536">
        <v>48.9</v>
      </c>
    </row>
    <row r="537" spans="1:3" ht="24.6">
      <c r="A537" t="s">
        <v>3493</v>
      </c>
      <c r="B537" t="s">
        <v>4042</v>
      </c>
      <c r="C537">
        <v>39.5</v>
      </c>
    </row>
    <row r="538" spans="1:3" ht="24.6">
      <c r="A538" t="s">
        <v>2345</v>
      </c>
      <c r="B538" t="s">
        <v>4043</v>
      </c>
      <c r="C538">
        <v>12.67</v>
      </c>
    </row>
    <row r="539" spans="1:3" ht="24.6">
      <c r="A539" t="s">
        <v>3494</v>
      </c>
      <c r="B539" t="s">
        <v>3875</v>
      </c>
      <c r="C539">
        <v>36.9</v>
      </c>
    </row>
    <row r="540" spans="1:3" ht="24.6">
      <c r="A540" t="s">
        <v>3495</v>
      </c>
      <c r="B540" t="s">
        <v>4044</v>
      </c>
      <c r="C540">
        <v>42.9</v>
      </c>
    </row>
    <row r="541" spans="1:3" ht="24.6">
      <c r="A541" t="s">
        <v>3496</v>
      </c>
      <c r="B541" t="s">
        <v>4045</v>
      </c>
      <c r="C541">
        <v>38.9</v>
      </c>
    </row>
    <row r="542" spans="1:3" ht="24.6">
      <c r="A542" t="s">
        <v>2964</v>
      </c>
      <c r="B542" t="s">
        <v>4046</v>
      </c>
      <c r="C542">
        <v>75.900000000000006</v>
      </c>
    </row>
    <row r="543" spans="1:3" ht="24.6">
      <c r="A543" t="s">
        <v>3497</v>
      </c>
      <c r="B543" t="s">
        <v>4047</v>
      </c>
      <c r="C543">
        <v>48.9</v>
      </c>
    </row>
    <row r="544" spans="1:3" ht="24.6">
      <c r="A544" t="s">
        <v>2325</v>
      </c>
      <c r="B544" t="s">
        <v>4048</v>
      </c>
      <c r="C544">
        <v>38.9</v>
      </c>
    </row>
    <row r="545" spans="1:3" ht="24.6">
      <c r="A545" t="s">
        <v>3498</v>
      </c>
      <c r="B545" t="s">
        <v>3844</v>
      </c>
      <c r="C545">
        <v>32.9</v>
      </c>
    </row>
    <row r="546" spans="1:3" ht="24.6">
      <c r="A546" t="s">
        <v>3499</v>
      </c>
      <c r="B546" t="s">
        <v>4049</v>
      </c>
      <c r="C546">
        <v>76.900000000000006</v>
      </c>
    </row>
    <row r="547" spans="1:3" ht="24.6">
      <c r="A547" t="s">
        <v>3500</v>
      </c>
      <c r="B547" t="s">
        <v>4050</v>
      </c>
      <c r="C547">
        <v>24.9</v>
      </c>
    </row>
    <row r="548" spans="1:3" ht="24.6">
      <c r="A548" t="s">
        <v>3501</v>
      </c>
      <c r="B548" t="s">
        <v>4051</v>
      </c>
      <c r="C548">
        <v>51.5</v>
      </c>
    </row>
    <row r="549" spans="1:3" ht="24.6">
      <c r="A549" t="s">
        <v>3502</v>
      </c>
      <c r="B549" t="s">
        <v>4052</v>
      </c>
      <c r="C549">
        <v>54.9</v>
      </c>
    </row>
    <row r="550" spans="1:3" ht="24.6">
      <c r="A550" t="s">
        <v>3503</v>
      </c>
      <c r="B550" t="s">
        <v>4001</v>
      </c>
      <c r="C550">
        <v>76.900000000000006</v>
      </c>
    </row>
    <row r="551" spans="1:3" ht="24.6">
      <c r="A551" t="s">
        <v>3504</v>
      </c>
      <c r="B551" t="s">
        <v>4053</v>
      </c>
      <c r="C551">
        <v>37.9</v>
      </c>
    </row>
    <row r="552" spans="1:3" ht="24.6">
      <c r="A552" t="s">
        <v>2414</v>
      </c>
      <c r="B552" t="s">
        <v>4017</v>
      </c>
      <c r="C552">
        <v>48.9</v>
      </c>
    </row>
    <row r="553" spans="1:3" ht="24.6">
      <c r="A553" t="s">
        <v>451</v>
      </c>
      <c r="B553" t="s">
        <v>4054</v>
      </c>
      <c r="C553">
        <v>53.9</v>
      </c>
    </row>
    <row r="554" spans="1:3" ht="24.6">
      <c r="A554" t="s">
        <v>3505</v>
      </c>
      <c r="B554" t="s">
        <v>4055</v>
      </c>
      <c r="C554">
        <v>62.9</v>
      </c>
    </row>
    <row r="555" spans="1:3" ht="24.6">
      <c r="A555" t="s">
        <v>2530</v>
      </c>
      <c r="B555" t="s">
        <v>4056</v>
      </c>
      <c r="C555">
        <v>67.900000000000006</v>
      </c>
    </row>
    <row r="556" spans="1:3" ht="24.6">
      <c r="A556" t="s">
        <v>3506</v>
      </c>
      <c r="B556" t="s">
        <v>4057</v>
      </c>
      <c r="C556">
        <v>35.9</v>
      </c>
    </row>
    <row r="557" spans="1:3">
      <c r="A557" t="s">
        <v>3506</v>
      </c>
    </row>
    <row r="558" spans="1:3">
      <c r="A558" t="s">
        <v>3506</v>
      </c>
    </row>
    <row r="559" spans="1:3" ht="24.6">
      <c r="A559" t="s">
        <v>2745</v>
      </c>
      <c r="B559" t="s">
        <v>4058</v>
      </c>
      <c r="C559">
        <v>25.9</v>
      </c>
    </row>
    <row r="560" spans="1:3" ht="24.6">
      <c r="A560" t="s">
        <v>2796</v>
      </c>
      <c r="B560" t="s">
        <v>4059</v>
      </c>
      <c r="C560">
        <v>24.9</v>
      </c>
    </row>
    <row r="561" spans="1:3" ht="24.6">
      <c r="A561" t="s">
        <v>2847</v>
      </c>
      <c r="B561" t="s">
        <v>3912</v>
      </c>
      <c r="C561">
        <v>37.9</v>
      </c>
    </row>
    <row r="562" spans="1:3" ht="24.6">
      <c r="A562" t="s">
        <v>503</v>
      </c>
      <c r="B562" t="s">
        <v>4041</v>
      </c>
      <c r="C562">
        <v>48.9</v>
      </c>
    </row>
    <row r="563" spans="1:3" ht="24.6">
      <c r="A563" t="s">
        <v>3507</v>
      </c>
      <c r="B563" t="s">
        <v>4060</v>
      </c>
      <c r="C563">
        <v>103.9</v>
      </c>
    </row>
    <row r="564" spans="1:3" ht="24.6">
      <c r="A564" t="s">
        <v>3508</v>
      </c>
      <c r="B564" t="s">
        <v>4061</v>
      </c>
      <c r="C564">
        <v>45.9</v>
      </c>
    </row>
    <row r="565" spans="1:3">
      <c r="A565" t="s">
        <v>3508</v>
      </c>
    </row>
    <row r="566" spans="1:3">
      <c r="A566" t="s">
        <v>3508</v>
      </c>
    </row>
    <row r="567" spans="1:3">
      <c r="A567" t="s">
        <v>3508</v>
      </c>
    </row>
    <row r="568" spans="1:3" ht="24.6">
      <c r="A568" t="s">
        <v>3509</v>
      </c>
      <c r="B568" t="s">
        <v>4062</v>
      </c>
      <c r="C568">
        <v>18.899999999999999</v>
      </c>
    </row>
    <row r="569" spans="1:3" ht="24.6">
      <c r="A569" t="s">
        <v>380</v>
      </c>
      <c r="B569" t="s">
        <v>3969</v>
      </c>
      <c r="C569">
        <v>70.900000000000006</v>
      </c>
    </row>
    <row r="570" spans="1:3" ht="24.6">
      <c r="A570" t="s">
        <v>3510</v>
      </c>
      <c r="B570" t="s">
        <v>3916</v>
      </c>
      <c r="C570">
        <v>53.9</v>
      </c>
    </row>
    <row r="571" spans="1:3" ht="24.6">
      <c r="A571" t="s">
        <v>646</v>
      </c>
      <c r="B571" t="s">
        <v>4063</v>
      </c>
      <c r="C571">
        <v>67.900000000000006</v>
      </c>
    </row>
    <row r="572" spans="1:3" ht="24.6">
      <c r="A572" t="s">
        <v>3511</v>
      </c>
      <c r="B572" t="s">
        <v>4064</v>
      </c>
      <c r="C572">
        <v>32.9</v>
      </c>
    </row>
    <row r="573" spans="1:3" ht="24.6">
      <c r="A573" t="s">
        <v>3512</v>
      </c>
      <c r="B573" t="s">
        <v>4065</v>
      </c>
      <c r="C573">
        <v>103.9</v>
      </c>
    </row>
    <row r="574" spans="1:3" ht="24.6">
      <c r="A574" t="s">
        <v>394</v>
      </c>
      <c r="B574" t="s">
        <v>4066</v>
      </c>
      <c r="C574">
        <v>54.9</v>
      </c>
    </row>
    <row r="575" spans="1:3" ht="24.6">
      <c r="A575" t="s">
        <v>3513</v>
      </c>
      <c r="B575" t="s">
        <v>4067</v>
      </c>
      <c r="C575">
        <v>41.9</v>
      </c>
    </row>
    <row r="576" spans="1:3">
      <c r="A576" t="s">
        <v>3513</v>
      </c>
    </row>
    <row r="577" spans="1:3">
      <c r="A577" t="s">
        <v>3513</v>
      </c>
    </row>
    <row r="578" spans="1:3">
      <c r="A578" t="s">
        <v>3513</v>
      </c>
    </row>
    <row r="579" spans="1:3" ht="24.6">
      <c r="A579" t="s">
        <v>3514</v>
      </c>
      <c r="B579" t="s">
        <v>3911</v>
      </c>
      <c r="C579">
        <v>62.9</v>
      </c>
    </row>
    <row r="580" spans="1:3" ht="24.6">
      <c r="A580" t="s">
        <v>3515</v>
      </c>
      <c r="B580" t="s">
        <v>4068</v>
      </c>
      <c r="C580">
        <v>50.9</v>
      </c>
    </row>
    <row r="581" spans="1:3" ht="24.6">
      <c r="A581" t="s">
        <v>3516</v>
      </c>
      <c r="B581" t="s">
        <v>4069</v>
      </c>
      <c r="C581">
        <v>30.9</v>
      </c>
    </row>
    <row r="582" spans="1:3" ht="24.6">
      <c r="A582" t="s">
        <v>3517</v>
      </c>
      <c r="B582" t="s">
        <v>4070</v>
      </c>
      <c r="C582">
        <v>70.900000000000006</v>
      </c>
    </row>
    <row r="583" spans="1:3" ht="24.6">
      <c r="A583" t="s">
        <v>3518</v>
      </c>
      <c r="B583" t="s">
        <v>3973</v>
      </c>
      <c r="C583">
        <v>48.9</v>
      </c>
    </row>
    <row r="584" spans="1:3" ht="24.6">
      <c r="A584" t="s">
        <v>3519</v>
      </c>
      <c r="B584" t="s">
        <v>4046</v>
      </c>
      <c r="C584">
        <v>75.900000000000006</v>
      </c>
    </row>
    <row r="585" spans="1:3" ht="24.6">
      <c r="A585" t="s">
        <v>3520</v>
      </c>
      <c r="B585" t="s">
        <v>4065</v>
      </c>
      <c r="C585">
        <v>103.9</v>
      </c>
    </row>
    <row r="586" spans="1:3" ht="24.6">
      <c r="A586" t="s">
        <v>3521</v>
      </c>
      <c r="B586" t="s">
        <v>4071</v>
      </c>
      <c r="C586">
        <v>125</v>
      </c>
    </row>
    <row r="587" spans="1:3" ht="24.6">
      <c r="A587" t="s">
        <v>3522</v>
      </c>
      <c r="B587" t="s">
        <v>4072</v>
      </c>
      <c r="C587">
        <v>99.1</v>
      </c>
    </row>
    <row r="588" spans="1:3" ht="24.6">
      <c r="A588" t="s">
        <v>3523</v>
      </c>
      <c r="B588" t="s">
        <v>4073</v>
      </c>
      <c r="C588">
        <v>115.9</v>
      </c>
    </row>
    <row r="589" spans="1:3" ht="24.6">
      <c r="A589" t="s">
        <v>3524</v>
      </c>
      <c r="B589" t="s">
        <v>4074</v>
      </c>
      <c r="C589">
        <v>54.65</v>
      </c>
    </row>
    <row r="590" spans="1:3" ht="24.6">
      <c r="A590" t="s">
        <v>3525</v>
      </c>
      <c r="B590" t="s">
        <v>4075</v>
      </c>
      <c r="C590">
        <v>45.9</v>
      </c>
    </row>
    <row r="591" spans="1:3" ht="24.6">
      <c r="A591" t="s">
        <v>3526</v>
      </c>
      <c r="B591" t="s">
        <v>4076</v>
      </c>
      <c r="C591">
        <v>76.900000000000006</v>
      </c>
    </row>
    <row r="592" spans="1:3" ht="24.6">
      <c r="A592" t="s">
        <v>423</v>
      </c>
      <c r="B592" t="s">
        <v>4077</v>
      </c>
      <c r="C592">
        <v>70.900000000000006</v>
      </c>
    </row>
    <row r="593" spans="1:3" ht="24.6">
      <c r="A593" t="s">
        <v>3527</v>
      </c>
      <c r="B593" t="s">
        <v>4078</v>
      </c>
      <c r="C593">
        <v>125</v>
      </c>
    </row>
    <row r="594" spans="1:3" ht="24.6">
      <c r="A594" t="s">
        <v>3528</v>
      </c>
      <c r="B594" t="s">
        <v>4079</v>
      </c>
      <c r="C594">
        <v>76.900000000000006</v>
      </c>
    </row>
    <row r="595" spans="1:3" ht="24.6">
      <c r="A595" t="s">
        <v>2656</v>
      </c>
      <c r="B595" t="s">
        <v>4080</v>
      </c>
      <c r="C595">
        <v>115.9</v>
      </c>
    </row>
    <row r="596" spans="1:3" ht="24.6">
      <c r="A596" t="s">
        <v>3529</v>
      </c>
      <c r="B596" t="s">
        <v>4037</v>
      </c>
      <c r="C596">
        <v>46.9</v>
      </c>
    </row>
    <row r="597" spans="1:3" ht="24.6">
      <c r="A597" t="s">
        <v>3530</v>
      </c>
      <c r="B597" t="s">
        <v>4081</v>
      </c>
      <c r="C597">
        <v>37.9</v>
      </c>
    </row>
    <row r="598" spans="1:3" ht="24.6">
      <c r="A598" t="s">
        <v>3531</v>
      </c>
      <c r="B598" t="s">
        <v>4082</v>
      </c>
      <c r="C598">
        <v>141.9</v>
      </c>
    </row>
    <row r="599" spans="1:3" ht="24.6">
      <c r="A599" t="s">
        <v>2699</v>
      </c>
      <c r="B599" t="s">
        <v>4083</v>
      </c>
      <c r="C599">
        <v>54.9</v>
      </c>
    </row>
    <row r="600" spans="1:3" ht="24.6">
      <c r="A600" t="s">
        <v>3532</v>
      </c>
      <c r="B600" t="s">
        <v>4084</v>
      </c>
      <c r="C600">
        <v>48.9</v>
      </c>
    </row>
    <row r="601" spans="1:3" ht="24.6">
      <c r="A601" t="s">
        <v>3533</v>
      </c>
      <c r="B601" t="s">
        <v>4085</v>
      </c>
      <c r="C601">
        <v>126.86</v>
      </c>
    </row>
    <row r="602" spans="1:3" ht="24.6">
      <c r="A602" t="s">
        <v>3534</v>
      </c>
      <c r="B602" t="s">
        <v>4086</v>
      </c>
      <c r="C602">
        <v>30.9</v>
      </c>
    </row>
    <row r="603" spans="1:3" ht="24.6">
      <c r="A603" t="s">
        <v>677</v>
      </c>
      <c r="B603" t="s">
        <v>4087</v>
      </c>
      <c r="C603">
        <v>18.899999999999999</v>
      </c>
    </row>
    <row r="604" spans="1:3" ht="24.6">
      <c r="A604" t="s">
        <v>3535</v>
      </c>
      <c r="B604" t="s">
        <v>4088</v>
      </c>
      <c r="C604">
        <v>63.9</v>
      </c>
    </row>
    <row r="605" spans="1:3">
      <c r="A605" t="s">
        <v>3535</v>
      </c>
    </row>
    <row r="606" spans="1:3">
      <c r="A606" t="s">
        <v>3535</v>
      </c>
    </row>
    <row r="607" spans="1:3" ht="24.6">
      <c r="A607" t="s">
        <v>3536</v>
      </c>
      <c r="B607" t="s">
        <v>4089</v>
      </c>
      <c r="C607">
        <v>69.5</v>
      </c>
    </row>
    <row r="608" spans="1:3" ht="24.6">
      <c r="A608" t="s">
        <v>3537</v>
      </c>
      <c r="B608" t="s">
        <v>4090</v>
      </c>
      <c r="C608">
        <v>29</v>
      </c>
    </row>
    <row r="609" spans="1:3" ht="24.6">
      <c r="A609" t="s">
        <v>3538</v>
      </c>
      <c r="B609" t="s">
        <v>4091</v>
      </c>
      <c r="C609">
        <v>38.9</v>
      </c>
    </row>
    <row r="610" spans="1:3" ht="24.6">
      <c r="A610" t="s">
        <v>2664</v>
      </c>
      <c r="B610" t="s">
        <v>4092</v>
      </c>
      <c r="C610">
        <v>54.9</v>
      </c>
    </row>
    <row r="611" spans="1:3" ht="24.6">
      <c r="A611" t="s">
        <v>3539</v>
      </c>
      <c r="B611" t="s">
        <v>4093</v>
      </c>
      <c r="C611">
        <v>32.9</v>
      </c>
    </row>
    <row r="612" spans="1:3">
      <c r="A612" t="s">
        <v>3539</v>
      </c>
    </row>
    <row r="613" spans="1:3">
      <c r="A613" t="s">
        <v>3539</v>
      </c>
    </row>
    <row r="614" spans="1:3">
      <c r="A614" t="s">
        <v>3539</v>
      </c>
    </row>
    <row r="615" spans="1:3">
      <c r="A615" t="s">
        <v>3539</v>
      </c>
    </row>
    <row r="616" spans="1:3" ht="24.6">
      <c r="A616" t="s">
        <v>3540</v>
      </c>
      <c r="B616" t="s">
        <v>3926</v>
      </c>
      <c r="C616">
        <v>32.9</v>
      </c>
    </row>
    <row r="617" spans="1:3" ht="24.6">
      <c r="A617" t="s">
        <v>3541</v>
      </c>
      <c r="B617" t="s">
        <v>4094</v>
      </c>
      <c r="C617">
        <v>104.9</v>
      </c>
    </row>
    <row r="618" spans="1:3" ht="24.6">
      <c r="A618" t="s">
        <v>3542</v>
      </c>
      <c r="B618" t="s">
        <v>4095</v>
      </c>
      <c r="C618">
        <v>36.9</v>
      </c>
    </row>
    <row r="619" spans="1:3" ht="24.6">
      <c r="A619" t="s">
        <v>3543</v>
      </c>
      <c r="B619" t="s">
        <v>3829</v>
      </c>
      <c r="C619">
        <v>37.9</v>
      </c>
    </row>
    <row r="620" spans="1:3" ht="24.6">
      <c r="A620" t="s">
        <v>3544</v>
      </c>
      <c r="B620" t="s">
        <v>4096</v>
      </c>
      <c r="C620">
        <v>35.9</v>
      </c>
    </row>
    <row r="621" spans="1:3">
      <c r="A621" t="s">
        <v>3544</v>
      </c>
    </row>
    <row r="622" spans="1:3">
      <c r="A622" t="s">
        <v>3544</v>
      </c>
    </row>
    <row r="623" spans="1:3">
      <c r="A623" t="s">
        <v>3544</v>
      </c>
    </row>
    <row r="624" spans="1:3" ht="24.6">
      <c r="A624" t="s">
        <v>3545</v>
      </c>
      <c r="B624" t="s">
        <v>3790</v>
      </c>
      <c r="C624">
        <v>35.9</v>
      </c>
    </row>
    <row r="625" spans="1:3" ht="24.6">
      <c r="A625" t="s">
        <v>3546</v>
      </c>
      <c r="B625" t="s">
        <v>4097</v>
      </c>
      <c r="C625">
        <v>45.9</v>
      </c>
    </row>
    <row r="626" spans="1:3" ht="24.6">
      <c r="A626" t="s">
        <v>3547</v>
      </c>
      <c r="B626" t="s">
        <v>4066</v>
      </c>
      <c r="C626">
        <v>54.9</v>
      </c>
    </row>
    <row r="627" spans="1:3" ht="24.6">
      <c r="A627" t="s">
        <v>3548</v>
      </c>
      <c r="B627" t="s">
        <v>3823</v>
      </c>
      <c r="C627">
        <v>37.9</v>
      </c>
    </row>
    <row r="628" spans="1:3" ht="24.6">
      <c r="A628" t="s">
        <v>3549</v>
      </c>
      <c r="B628" t="s">
        <v>4098</v>
      </c>
      <c r="C628">
        <v>141.9</v>
      </c>
    </row>
    <row r="629" spans="1:3" ht="24.6">
      <c r="A629" t="s">
        <v>3550</v>
      </c>
      <c r="B629" t="s">
        <v>4099</v>
      </c>
      <c r="C629">
        <v>125.9</v>
      </c>
    </row>
    <row r="630" spans="1:3" ht="24.6">
      <c r="A630" t="s">
        <v>510</v>
      </c>
      <c r="B630" t="s">
        <v>4100</v>
      </c>
      <c r="C630">
        <v>47.9</v>
      </c>
    </row>
    <row r="631" spans="1:3" ht="24.6">
      <c r="A631" t="s">
        <v>3551</v>
      </c>
      <c r="B631" t="s">
        <v>4101</v>
      </c>
      <c r="C631">
        <v>61.9</v>
      </c>
    </row>
    <row r="632" spans="1:3" ht="24.6">
      <c r="A632" t="s">
        <v>3552</v>
      </c>
      <c r="B632" t="s">
        <v>4102</v>
      </c>
      <c r="C632">
        <v>62.9</v>
      </c>
    </row>
    <row r="633" spans="1:3" ht="24.6">
      <c r="A633" t="s">
        <v>529</v>
      </c>
      <c r="B633" t="s">
        <v>4103</v>
      </c>
      <c r="C633">
        <v>103.9</v>
      </c>
    </row>
    <row r="634" spans="1:3" ht="24.6">
      <c r="A634" t="s">
        <v>3553</v>
      </c>
      <c r="B634" t="s">
        <v>4056</v>
      </c>
      <c r="C634">
        <v>67.900000000000006</v>
      </c>
    </row>
    <row r="635" spans="1:3" ht="24.6">
      <c r="A635" t="s">
        <v>3554</v>
      </c>
      <c r="B635" t="s">
        <v>4104</v>
      </c>
      <c r="C635">
        <v>103.9</v>
      </c>
    </row>
    <row r="636" spans="1:3" ht="24.6">
      <c r="A636" t="s">
        <v>3555</v>
      </c>
      <c r="B636" t="s">
        <v>3974</v>
      </c>
      <c r="C636">
        <v>36.9</v>
      </c>
    </row>
    <row r="637" spans="1:3" ht="24.6">
      <c r="A637" t="s">
        <v>3556</v>
      </c>
      <c r="B637" t="s">
        <v>4047</v>
      </c>
      <c r="C637">
        <v>48.9</v>
      </c>
    </row>
    <row r="638" spans="1:3" ht="24.6">
      <c r="A638" t="s">
        <v>3557</v>
      </c>
      <c r="B638" t="s">
        <v>4105</v>
      </c>
      <c r="C638">
        <v>64.900000000000006</v>
      </c>
    </row>
    <row r="639" spans="1:3" ht="24.6">
      <c r="A639" t="s">
        <v>3558</v>
      </c>
      <c r="B639" t="s">
        <v>4106</v>
      </c>
      <c r="C639">
        <v>45.9</v>
      </c>
    </row>
    <row r="640" spans="1:3">
      <c r="A640" t="s">
        <v>3558</v>
      </c>
    </row>
    <row r="641" spans="1:3">
      <c r="A641" t="s">
        <v>3558</v>
      </c>
    </row>
    <row r="642" spans="1:3" ht="24.6">
      <c r="A642" t="s">
        <v>3559</v>
      </c>
      <c r="B642" t="s">
        <v>4107</v>
      </c>
      <c r="C642">
        <v>45.9</v>
      </c>
    </row>
    <row r="643" spans="1:3" ht="24.6">
      <c r="A643" t="s">
        <v>3560</v>
      </c>
      <c r="B643" t="s">
        <v>4108</v>
      </c>
      <c r="C643">
        <v>80</v>
      </c>
    </row>
    <row r="644" spans="1:3" ht="24.6">
      <c r="A644" t="s">
        <v>3561</v>
      </c>
      <c r="B644" t="s">
        <v>4077</v>
      </c>
      <c r="C644">
        <v>70.900000000000006</v>
      </c>
    </row>
    <row r="645" spans="1:3" ht="24.6">
      <c r="A645" t="s">
        <v>3562</v>
      </c>
      <c r="B645" t="s">
        <v>3998</v>
      </c>
      <c r="C645">
        <v>54.9</v>
      </c>
    </row>
    <row r="646" spans="1:3" ht="24.6">
      <c r="A646" t="s">
        <v>3563</v>
      </c>
      <c r="B646" t="s">
        <v>4109</v>
      </c>
      <c r="C646">
        <v>43.9</v>
      </c>
    </row>
    <row r="647" spans="1:3" ht="24.6">
      <c r="A647" t="s">
        <v>3564</v>
      </c>
      <c r="B647" t="s">
        <v>4110</v>
      </c>
      <c r="C647">
        <v>45.9</v>
      </c>
    </row>
    <row r="648" spans="1:3" ht="24.6">
      <c r="A648" t="s">
        <v>3565</v>
      </c>
      <c r="B648" t="s">
        <v>4111</v>
      </c>
      <c r="C648">
        <v>41.9</v>
      </c>
    </row>
    <row r="649" spans="1:3">
      <c r="A649" t="s">
        <v>3565</v>
      </c>
    </row>
    <row r="650" spans="1:3">
      <c r="A650" t="s">
        <v>3565</v>
      </c>
    </row>
    <row r="651" spans="1:3">
      <c r="A651" t="s">
        <v>3565</v>
      </c>
    </row>
    <row r="652" spans="1:3" ht="24.6">
      <c r="A652" t="s">
        <v>3566</v>
      </c>
      <c r="B652" t="s">
        <v>4112</v>
      </c>
      <c r="C652">
        <v>42.9</v>
      </c>
    </row>
    <row r="653" spans="1:3" ht="24.6">
      <c r="A653" t="s">
        <v>3567</v>
      </c>
      <c r="B653" t="s">
        <v>4113</v>
      </c>
      <c r="C653">
        <v>36.9</v>
      </c>
    </row>
    <row r="654" spans="1:3">
      <c r="A654" t="s">
        <v>3568</v>
      </c>
      <c r="B654" t="s">
        <v>4114</v>
      </c>
      <c r="C654">
        <v>95.6</v>
      </c>
    </row>
    <row r="655" spans="1:3" ht="24.6">
      <c r="A655" t="s">
        <v>521</v>
      </c>
      <c r="B655" t="s">
        <v>4115</v>
      </c>
      <c r="C655">
        <v>58.9</v>
      </c>
    </row>
    <row r="656" spans="1:3" ht="24.6">
      <c r="A656" t="s">
        <v>3569</v>
      </c>
      <c r="B656" t="s">
        <v>4116</v>
      </c>
      <c r="C656">
        <v>30.9</v>
      </c>
    </row>
    <row r="657" spans="1:3" ht="24.6">
      <c r="A657" t="s">
        <v>3570</v>
      </c>
      <c r="B657" t="s">
        <v>4117</v>
      </c>
      <c r="C657">
        <v>68.900000000000006</v>
      </c>
    </row>
    <row r="658" spans="1:3" ht="24.6">
      <c r="A658" t="s">
        <v>750</v>
      </c>
      <c r="B658" t="s">
        <v>4095</v>
      </c>
      <c r="C658">
        <v>36.9</v>
      </c>
    </row>
    <row r="659" spans="1:3" ht="24.6">
      <c r="A659" t="s">
        <v>3571</v>
      </c>
      <c r="B659" t="s">
        <v>4118</v>
      </c>
      <c r="C659">
        <v>32.9</v>
      </c>
    </row>
    <row r="660" spans="1:3">
      <c r="A660" t="s">
        <v>3571</v>
      </c>
    </row>
    <row r="661" spans="1:3">
      <c r="A661" t="s">
        <v>3571</v>
      </c>
    </row>
    <row r="662" spans="1:3">
      <c r="A662" t="s">
        <v>3571</v>
      </c>
    </row>
    <row r="663" spans="1:3" ht="24.6">
      <c r="A663" t="s">
        <v>508</v>
      </c>
      <c r="B663" t="s">
        <v>4119</v>
      </c>
      <c r="C663">
        <v>48.9</v>
      </c>
    </row>
    <row r="664" spans="1:3" ht="24.6">
      <c r="A664" t="s">
        <v>3572</v>
      </c>
      <c r="B664" t="s">
        <v>4120</v>
      </c>
    </row>
    <row r="665" spans="1:3" ht="24.6">
      <c r="A665" t="s">
        <v>316</v>
      </c>
      <c r="B665" t="s">
        <v>4072</v>
      </c>
      <c r="C665">
        <v>99.1</v>
      </c>
    </row>
    <row r="666" spans="1:3" ht="24.6">
      <c r="A666" t="s">
        <v>3573</v>
      </c>
      <c r="B666" t="s">
        <v>3960</v>
      </c>
      <c r="C666">
        <v>25.9</v>
      </c>
    </row>
    <row r="667" spans="1:3" ht="24.6">
      <c r="A667" t="s">
        <v>3574</v>
      </c>
      <c r="B667" t="s">
        <v>4121</v>
      </c>
      <c r="C667">
        <v>36.9</v>
      </c>
    </row>
    <row r="668" spans="1:3" ht="24.6">
      <c r="A668" t="s">
        <v>3575</v>
      </c>
      <c r="B668" t="s">
        <v>4122</v>
      </c>
      <c r="C668">
        <v>18.86</v>
      </c>
    </row>
    <row r="669" spans="1:3" ht="24.6">
      <c r="A669" t="s">
        <v>3576</v>
      </c>
      <c r="B669" t="s">
        <v>4123</v>
      </c>
      <c r="C669">
        <v>32.9</v>
      </c>
    </row>
    <row r="670" spans="1:3" ht="24.6">
      <c r="A670" t="s">
        <v>3577</v>
      </c>
      <c r="B670" t="s">
        <v>4124</v>
      </c>
      <c r="C670">
        <v>41.9</v>
      </c>
    </row>
    <row r="671" spans="1:3">
      <c r="A671" t="s">
        <v>3577</v>
      </c>
    </row>
    <row r="672" spans="1:3">
      <c r="A672" t="s">
        <v>3577</v>
      </c>
    </row>
    <row r="673" spans="1:3">
      <c r="A673" t="s">
        <v>3578</v>
      </c>
      <c r="B673" t="s">
        <v>4125</v>
      </c>
      <c r="C673">
        <v>73.900000000000006</v>
      </c>
    </row>
    <row r="674" spans="1:3" ht="24.6">
      <c r="A674" t="s">
        <v>3579</v>
      </c>
      <c r="B674" t="s">
        <v>4126</v>
      </c>
      <c r="C674">
        <v>31.9</v>
      </c>
    </row>
    <row r="675" spans="1:3" ht="24.6">
      <c r="A675" t="s">
        <v>3580</v>
      </c>
      <c r="B675" t="s">
        <v>4127</v>
      </c>
      <c r="C675">
        <v>116.9</v>
      </c>
    </row>
    <row r="676" spans="1:3" ht="24.6">
      <c r="A676" t="s">
        <v>3581</v>
      </c>
      <c r="B676" t="s">
        <v>4092</v>
      </c>
      <c r="C676">
        <v>54.9</v>
      </c>
    </row>
    <row r="677" spans="1:3" ht="24.6">
      <c r="A677" t="s">
        <v>3582</v>
      </c>
      <c r="B677" t="s">
        <v>4128</v>
      </c>
      <c r="C677">
        <v>37.9</v>
      </c>
    </row>
    <row r="678" spans="1:3" ht="24.6">
      <c r="A678" t="s">
        <v>3583</v>
      </c>
      <c r="B678" t="s">
        <v>4129</v>
      </c>
      <c r="C678">
        <v>103.9</v>
      </c>
    </row>
    <row r="679" spans="1:3" ht="24.6">
      <c r="A679" t="s">
        <v>3584</v>
      </c>
      <c r="B679" t="s">
        <v>3863</v>
      </c>
      <c r="C679">
        <v>37.9</v>
      </c>
    </row>
    <row r="680" spans="1:3" ht="24.6">
      <c r="A680" t="s">
        <v>3585</v>
      </c>
      <c r="B680" t="s">
        <v>4130</v>
      </c>
      <c r="C680">
        <v>67.900000000000006</v>
      </c>
    </row>
    <row r="681" spans="1:3" ht="24.6">
      <c r="A681" t="s">
        <v>3586</v>
      </c>
      <c r="B681" t="s">
        <v>4131</v>
      </c>
      <c r="C681">
        <v>98.9</v>
      </c>
    </row>
    <row r="682" spans="1:3" ht="24.6">
      <c r="A682" t="s">
        <v>3587</v>
      </c>
      <c r="B682" t="s">
        <v>3844</v>
      </c>
      <c r="C682">
        <v>32.9</v>
      </c>
    </row>
    <row r="683" spans="1:3" ht="24.6">
      <c r="A683" t="s">
        <v>3588</v>
      </c>
      <c r="B683" t="s">
        <v>4132</v>
      </c>
      <c r="C683">
        <v>78.900000000000006</v>
      </c>
    </row>
    <row r="684" spans="1:3" ht="24.6">
      <c r="A684" t="s">
        <v>3589</v>
      </c>
      <c r="B684" t="s">
        <v>4133</v>
      </c>
      <c r="C684">
        <v>76.900000000000006</v>
      </c>
    </row>
    <row r="685" spans="1:3" ht="24.6">
      <c r="A685" t="s">
        <v>3590</v>
      </c>
      <c r="B685" t="s">
        <v>4134</v>
      </c>
      <c r="C685">
        <v>350</v>
      </c>
    </row>
    <row r="686" spans="1:3" ht="24.6">
      <c r="A686" t="s">
        <v>269</v>
      </c>
      <c r="B686" t="s">
        <v>4079</v>
      </c>
      <c r="C686">
        <v>76.900000000000006</v>
      </c>
    </row>
    <row r="687" spans="1:3" ht="24.6">
      <c r="A687" t="s">
        <v>3591</v>
      </c>
      <c r="B687" t="s">
        <v>4039</v>
      </c>
      <c r="C687">
        <v>58.9</v>
      </c>
    </row>
    <row r="688" spans="1:3" ht="24.6">
      <c r="A688" t="s">
        <v>3592</v>
      </c>
      <c r="B688" t="s">
        <v>4135</v>
      </c>
      <c r="C688">
        <v>27.9</v>
      </c>
    </row>
    <row r="689" spans="1:3" ht="24.6">
      <c r="A689" t="s">
        <v>3593</v>
      </c>
      <c r="B689" t="s">
        <v>4136</v>
      </c>
      <c r="C689">
        <v>52</v>
      </c>
    </row>
    <row r="690" spans="1:3" ht="24.6">
      <c r="A690" t="s">
        <v>3594</v>
      </c>
      <c r="B690" t="s">
        <v>4137</v>
      </c>
      <c r="C690">
        <v>43.9</v>
      </c>
    </row>
    <row r="691" spans="1:3" ht="24.6">
      <c r="A691" t="s">
        <v>3595</v>
      </c>
      <c r="B691" t="s">
        <v>4138</v>
      </c>
      <c r="C691">
        <v>187.9</v>
      </c>
    </row>
    <row r="692" spans="1:3" ht="24.6">
      <c r="A692" t="s">
        <v>3596</v>
      </c>
      <c r="B692" t="s">
        <v>4139</v>
      </c>
      <c r="C692">
        <v>50.9</v>
      </c>
    </row>
    <row r="693" spans="1:3" ht="24.6">
      <c r="A693" t="s">
        <v>3597</v>
      </c>
      <c r="B693" t="s">
        <v>4140</v>
      </c>
      <c r="C693">
        <v>41.9</v>
      </c>
    </row>
    <row r="694" spans="1:3">
      <c r="A694" t="s">
        <v>3597</v>
      </c>
    </row>
    <row r="695" spans="1:3">
      <c r="A695" t="s">
        <v>3597</v>
      </c>
    </row>
    <row r="696" spans="1:3" ht="24.6">
      <c r="A696" t="s">
        <v>3598</v>
      </c>
      <c r="B696" t="s">
        <v>4141</v>
      </c>
      <c r="C696">
        <v>40.9</v>
      </c>
    </row>
    <row r="697" spans="1:3">
      <c r="A697" t="s">
        <v>3599</v>
      </c>
      <c r="B697" t="s">
        <v>4114</v>
      </c>
      <c r="C697">
        <v>95.6</v>
      </c>
    </row>
    <row r="698" spans="1:3" ht="24.6">
      <c r="A698" t="s">
        <v>3600</v>
      </c>
      <c r="B698" t="s">
        <v>4142</v>
      </c>
      <c r="C698">
        <v>23.23</v>
      </c>
    </row>
    <row r="699" spans="1:3" ht="24.6">
      <c r="A699" t="s">
        <v>2521</v>
      </c>
      <c r="B699" t="s">
        <v>4143</v>
      </c>
      <c r="C699">
        <v>16.329999999999998</v>
      </c>
    </row>
    <row r="700" spans="1:3" ht="24.6">
      <c r="A700" t="s">
        <v>3601</v>
      </c>
      <c r="B700" t="s">
        <v>4144</v>
      </c>
      <c r="C700">
        <v>76.900000000000006</v>
      </c>
    </row>
    <row r="701" spans="1:3" ht="24.6">
      <c r="A701" t="s">
        <v>3602</v>
      </c>
      <c r="B701" t="s">
        <v>4145</v>
      </c>
      <c r="C701">
        <v>115.9</v>
      </c>
    </row>
    <row r="702" spans="1:3" ht="24.6">
      <c r="A702" t="s">
        <v>3603</v>
      </c>
      <c r="B702" t="s">
        <v>4146</v>
      </c>
      <c r="C702">
        <v>36.9</v>
      </c>
    </row>
    <row r="703" spans="1:3">
      <c r="A703" t="s">
        <v>3603</v>
      </c>
    </row>
    <row r="704" spans="1:3">
      <c r="A704" t="s">
        <v>3603</v>
      </c>
    </row>
    <row r="705" spans="1:3">
      <c r="A705" t="s">
        <v>3603</v>
      </c>
    </row>
    <row r="706" spans="1:3">
      <c r="A706" t="s">
        <v>3603</v>
      </c>
    </row>
    <row r="707" spans="1:3" ht="24.6">
      <c r="A707" t="s">
        <v>3604</v>
      </c>
      <c r="B707" t="s">
        <v>4147</v>
      </c>
      <c r="C707">
        <v>45.9</v>
      </c>
    </row>
    <row r="708" spans="1:3" ht="24.6">
      <c r="A708" t="s">
        <v>3605</v>
      </c>
      <c r="B708" t="s">
        <v>4148</v>
      </c>
      <c r="C708">
        <v>31</v>
      </c>
    </row>
    <row r="709" spans="1:3" ht="24.6">
      <c r="A709" t="s">
        <v>3606</v>
      </c>
      <c r="B709" t="s">
        <v>4149</v>
      </c>
      <c r="C709">
        <v>60.9</v>
      </c>
    </row>
    <row r="710" spans="1:3" ht="24.6">
      <c r="A710" t="s">
        <v>3607</v>
      </c>
      <c r="B710" t="s">
        <v>4150</v>
      </c>
      <c r="C710">
        <v>31.9</v>
      </c>
    </row>
    <row r="711" spans="1:3" ht="24.6">
      <c r="A711" t="s">
        <v>3608</v>
      </c>
      <c r="B711" t="s">
        <v>4151</v>
      </c>
      <c r="C711">
        <v>50</v>
      </c>
    </row>
    <row r="712" spans="1:3" ht="24.6">
      <c r="A712" t="s">
        <v>3609</v>
      </c>
      <c r="B712" t="s">
        <v>4152</v>
      </c>
      <c r="C712">
        <v>52.9</v>
      </c>
    </row>
    <row r="713" spans="1:3" ht="24.6">
      <c r="A713" t="s">
        <v>3610</v>
      </c>
      <c r="B713" t="s">
        <v>4153</v>
      </c>
      <c r="C713">
        <v>36.9</v>
      </c>
    </row>
    <row r="714" spans="1:3">
      <c r="A714" t="s">
        <v>3610</v>
      </c>
    </row>
    <row r="715" spans="1:3">
      <c r="A715" t="s">
        <v>3610</v>
      </c>
    </row>
    <row r="716" spans="1:3">
      <c r="A716" t="s">
        <v>3610</v>
      </c>
    </row>
    <row r="717" spans="1:3">
      <c r="A717" t="s">
        <v>3610</v>
      </c>
    </row>
    <row r="718" spans="1:3" ht="24.6">
      <c r="A718" t="s">
        <v>3611</v>
      </c>
      <c r="B718" t="s">
        <v>4154</v>
      </c>
      <c r="C718">
        <v>204.9</v>
      </c>
    </row>
    <row r="719" spans="1:3">
      <c r="A719" t="s">
        <v>3611</v>
      </c>
    </row>
    <row r="720" spans="1:3">
      <c r="A720" t="s">
        <v>3611</v>
      </c>
    </row>
    <row r="721" spans="1:3" ht="24.6">
      <c r="A721" t="s">
        <v>3612</v>
      </c>
      <c r="B721" t="s">
        <v>4155</v>
      </c>
      <c r="C721">
        <v>662.9</v>
      </c>
    </row>
    <row r="722" spans="1:3" ht="24.6">
      <c r="A722" t="s">
        <v>3613</v>
      </c>
      <c r="B722" t="s">
        <v>4156</v>
      </c>
      <c r="C722">
        <v>64.900000000000006</v>
      </c>
    </row>
    <row r="723" spans="1:3" ht="24.6">
      <c r="A723" t="s">
        <v>3614</v>
      </c>
      <c r="B723" t="s">
        <v>4157</v>
      </c>
      <c r="C723">
        <v>41.9</v>
      </c>
    </row>
    <row r="724" spans="1:3">
      <c r="A724" t="s">
        <v>3614</v>
      </c>
    </row>
    <row r="725" spans="1:3">
      <c r="A725" t="s">
        <v>3614</v>
      </c>
    </row>
    <row r="726" spans="1:3">
      <c r="A726" t="s">
        <v>3614</v>
      </c>
    </row>
    <row r="727" spans="1:3">
      <c r="A727" t="s">
        <v>3614</v>
      </c>
    </row>
    <row r="728" spans="1:3" ht="24.6">
      <c r="A728" t="s">
        <v>3615</v>
      </c>
      <c r="B728" t="s">
        <v>4158</v>
      </c>
      <c r="C728">
        <v>36.159999999999997</v>
      </c>
    </row>
    <row r="729" spans="1:3" ht="24.6">
      <c r="A729" t="s">
        <v>3616</v>
      </c>
      <c r="B729" t="s">
        <v>4159</v>
      </c>
      <c r="C729">
        <v>29</v>
      </c>
    </row>
    <row r="730" spans="1:3" ht="24.6">
      <c r="A730" t="s">
        <v>3617</v>
      </c>
      <c r="B730" t="s">
        <v>4160</v>
      </c>
      <c r="C730">
        <v>27.9</v>
      </c>
    </row>
    <row r="731" spans="1:3" ht="24.6">
      <c r="A731" t="s">
        <v>3618</v>
      </c>
      <c r="B731" t="s">
        <v>4161</v>
      </c>
      <c r="C731">
        <v>118.9</v>
      </c>
    </row>
    <row r="732" spans="1:3" ht="24.6">
      <c r="A732" t="s">
        <v>3619</v>
      </c>
      <c r="B732" t="s">
        <v>3914</v>
      </c>
      <c r="C732">
        <v>32.9</v>
      </c>
    </row>
    <row r="733" spans="1:3" ht="24.6">
      <c r="A733" t="s">
        <v>3620</v>
      </c>
      <c r="B733" t="s">
        <v>3914</v>
      </c>
      <c r="C733">
        <v>32.9</v>
      </c>
    </row>
    <row r="734" spans="1:3" ht="24.6">
      <c r="A734" t="s">
        <v>3621</v>
      </c>
      <c r="B734" t="s">
        <v>4162</v>
      </c>
      <c r="C734">
        <v>1500</v>
      </c>
    </row>
    <row r="735" spans="1:3" ht="24.6">
      <c r="A735" t="s">
        <v>3622</v>
      </c>
      <c r="B735" t="s">
        <v>4163</v>
      </c>
      <c r="C735">
        <v>145.9</v>
      </c>
    </row>
    <row r="736" spans="1:3" ht="24.6">
      <c r="A736" t="s">
        <v>3623</v>
      </c>
      <c r="B736" t="s">
        <v>4164</v>
      </c>
      <c r="C736">
        <v>48.9</v>
      </c>
    </row>
    <row r="737" spans="1:3">
      <c r="A737" t="s">
        <v>3624</v>
      </c>
      <c r="B737" t="s">
        <v>4165</v>
      </c>
      <c r="C737">
        <v>649</v>
      </c>
    </row>
    <row r="738" spans="1:3" ht="24.6">
      <c r="A738" t="s">
        <v>3625</v>
      </c>
      <c r="B738" t="s">
        <v>4166</v>
      </c>
      <c r="C738">
        <v>141.9</v>
      </c>
    </row>
    <row r="739" spans="1:3" ht="24.6">
      <c r="A739" t="s">
        <v>3626</v>
      </c>
      <c r="B739" t="s">
        <v>4167</v>
      </c>
      <c r="C739">
        <v>36.9</v>
      </c>
    </row>
    <row r="740" spans="1:3">
      <c r="A740" t="s">
        <v>3626</v>
      </c>
    </row>
    <row r="741" spans="1:3">
      <c r="A741" t="s">
        <v>3626</v>
      </c>
    </row>
    <row r="742" spans="1:3">
      <c r="A742" t="s">
        <v>3626</v>
      </c>
    </row>
    <row r="743" spans="1:3" ht="24.6">
      <c r="A743" t="s">
        <v>358</v>
      </c>
      <c r="B743" t="s">
        <v>3911</v>
      </c>
      <c r="C743">
        <v>62.9</v>
      </c>
    </row>
    <row r="744" spans="1:3" ht="24.6">
      <c r="A744" t="s">
        <v>234</v>
      </c>
      <c r="B744" t="s">
        <v>4076</v>
      </c>
      <c r="C744">
        <v>76.900000000000006</v>
      </c>
    </row>
    <row r="745" spans="1:3" ht="24.6">
      <c r="A745" t="s">
        <v>3627</v>
      </c>
      <c r="B745" t="s">
        <v>4151</v>
      </c>
      <c r="C745">
        <v>50</v>
      </c>
    </row>
    <row r="746" spans="1:3" ht="36.9">
      <c r="A746" t="s">
        <v>3628</v>
      </c>
      <c r="B746" t="s">
        <v>4168</v>
      </c>
      <c r="C746">
        <v>24.9</v>
      </c>
    </row>
    <row r="747" spans="1:3">
      <c r="A747" t="s">
        <v>3629</v>
      </c>
      <c r="B747" t="s">
        <v>4169</v>
      </c>
      <c r="C747">
        <v>110</v>
      </c>
    </row>
    <row r="748" spans="1:3" ht="24.6">
      <c r="A748" t="s">
        <v>3630</v>
      </c>
      <c r="B748" t="s">
        <v>3865</v>
      </c>
      <c r="C748">
        <v>32.9</v>
      </c>
    </row>
    <row r="749" spans="1:3" ht="24.6">
      <c r="A749" t="s">
        <v>3631</v>
      </c>
      <c r="B749" t="s">
        <v>3880</v>
      </c>
      <c r="C749">
        <v>35.9</v>
      </c>
    </row>
    <row r="750" spans="1:3" ht="24.6">
      <c r="A750" t="s">
        <v>3632</v>
      </c>
      <c r="B750" t="s">
        <v>4052</v>
      </c>
      <c r="C750">
        <v>54.9</v>
      </c>
    </row>
    <row r="751" spans="1:3" ht="24.6">
      <c r="A751" t="s">
        <v>3633</v>
      </c>
      <c r="B751" t="s">
        <v>4170</v>
      </c>
      <c r="C751">
        <v>61.9</v>
      </c>
    </row>
    <row r="752" spans="1:3" ht="24.6">
      <c r="A752" t="s">
        <v>3634</v>
      </c>
      <c r="B752" t="s">
        <v>4171</v>
      </c>
      <c r="C752">
        <v>438.9</v>
      </c>
    </row>
    <row r="753" spans="1:3" ht="24.6">
      <c r="A753" t="s">
        <v>3635</v>
      </c>
      <c r="B753" t="s">
        <v>4172</v>
      </c>
      <c r="C753">
        <v>360</v>
      </c>
    </row>
    <row r="754" spans="1:3" ht="24.6">
      <c r="A754" t="s">
        <v>3636</v>
      </c>
      <c r="B754" t="s">
        <v>4173</v>
      </c>
      <c r="C754">
        <v>45.9</v>
      </c>
    </row>
    <row r="755" spans="1:3">
      <c r="A755" t="s">
        <v>3636</v>
      </c>
    </row>
    <row r="756" spans="1:3">
      <c r="A756" t="s">
        <v>3636</v>
      </c>
    </row>
    <row r="757" spans="1:3">
      <c r="A757" t="s">
        <v>3636</v>
      </c>
    </row>
    <row r="758" spans="1:3" ht="24.6">
      <c r="A758" t="s">
        <v>3637</v>
      </c>
      <c r="B758" t="s">
        <v>4174</v>
      </c>
      <c r="C758">
        <v>38.9</v>
      </c>
    </row>
    <row r="759" spans="1:3">
      <c r="A759" t="s">
        <v>3637</v>
      </c>
    </row>
    <row r="760" spans="1:3">
      <c r="A760" t="s">
        <v>3637</v>
      </c>
    </row>
    <row r="761" spans="1:3">
      <c r="A761" t="s">
        <v>3637</v>
      </c>
    </row>
    <row r="762" spans="1:3" ht="24.6">
      <c r="A762" t="s">
        <v>3638</v>
      </c>
      <c r="B762" t="s">
        <v>4175</v>
      </c>
      <c r="C762">
        <v>251.9</v>
      </c>
    </row>
    <row r="763" spans="1:3" ht="24.6">
      <c r="A763" t="s">
        <v>3639</v>
      </c>
      <c r="B763" t="s">
        <v>4176</v>
      </c>
      <c r="C763">
        <v>36.9</v>
      </c>
    </row>
    <row r="764" spans="1:3">
      <c r="A764" t="s">
        <v>3639</v>
      </c>
    </row>
    <row r="765" spans="1:3">
      <c r="A765" t="s">
        <v>3639</v>
      </c>
    </row>
    <row r="766" spans="1:3">
      <c r="A766" t="s">
        <v>3639</v>
      </c>
    </row>
    <row r="767" spans="1:3">
      <c r="A767" t="s">
        <v>3639</v>
      </c>
    </row>
    <row r="768" spans="1:3" ht="24.6">
      <c r="A768" t="s">
        <v>3640</v>
      </c>
      <c r="B768" t="s">
        <v>4177</v>
      </c>
      <c r="C768">
        <v>489</v>
      </c>
    </row>
    <row r="769" spans="1:3" ht="24.6">
      <c r="A769" t="s">
        <v>3641</v>
      </c>
      <c r="B769" t="s">
        <v>4178</v>
      </c>
      <c r="C769">
        <v>432.9</v>
      </c>
    </row>
    <row r="770" spans="1:3" ht="24.6">
      <c r="A770" t="s">
        <v>3642</v>
      </c>
      <c r="B770" t="s">
        <v>4179</v>
      </c>
      <c r="C770">
        <v>78.900000000000006</v>
      </c>
    </row>
    <row r="771" spans="1:3">
      <c r="A771" t="s">
        <v>3643</v>
      </c>
      <c r="B771" t="s">
        <v>4180</v>
      </c>
      <c r="C771">
        <v>1300</v>
      </c>
    </row>
    <row r="772" spans="1:3" ht="24.6">
      <c r="A772" t="s">
        <v>3644</v>
      </c>
      <c r="B772" t="s">
        <v>4181</v>
      </c>
      <c r="C772">
        <v>39.26</v>
      </c>
    </row>
    <row r="773" spans="1:3" ht="24.6">
      <c r="A773" t="s">
        <v>3645</v>
      </c>
      <c r="B773" t="s">
        <v>4182</v>
      </c>
      <c r="C773">
        <v>54.9</v>
      </c>
    </row>
    <row r="774" spans="1:3">
      <c r="A774" t="s">
        <v>3646</v>
      </c>
      <c r="B774" t="s">
        <v>4183</v>
      </c>
      <c r="C774">
        <v>1350</v>
      </c>
    </row>
    <row r="775" spans="1:3" ht="24.6">
      <c r="A775" t="s">
        <v>3647</v>
      </c>
      <c r="B775" t="s">
        <v>4184</v>
      </c>
      <c r="C775">
        <v>39.5</v>
      </c>
    </row>
    <row r="776" spans="1:3" ht="24.6">
      <c r="A776" t="s">
        <v>3648</v>
      </c>
      <c r="B776" t="s">
        <v>4185</v>
      </c>
      <c r="C776">
        <v>60.9</v>
      </c>
    </row>
    <row r="777" spans="1:3" ht="24.6">
      <c r="A777" t="s">
        <v>3649</v>
      </c>
      <c r="B777" t="s">
        <v>4186</v>
      </c>
      <c r="C777">
        <v>28.9</v>
      </c>
    </row>
    <row r="778" spans="1:3" ht="24.6">
      <c r="A778" t="s">
        <v>3650</v>
      </c>
      <c r="B778" t="s">
        <v>4187</v>
      </c>
      <c r="C778">
        <v>40.9</v>
      </c>
    </row>
    <row r="779" spans="1:3" ht="24.6">
      <c r="A779" t="s">
        <v>3651</v>
      </c>
      <c r="B779" t="s">
        <v>4188</v>
      </c>
      <c r="C779">
        <v>28.9</v>
      </c>
    </row>
    <row r="780" spans="1:3">
      <c r="A780" t="s">
        <v>3652</v>
      </c>
      <c r="B780" t="s">
        <v>4189</v>
      </c>
      <c r="C780">
        <v>550</v>
      </c>
    </row>
    <row r="781" spans="1:3" ht="24.6">
      <c r="A781" t="s">
        <v>3653</v>
      </c>
      <c r="B781" t="s">
        <v>4190</v>
      </c>
      <c r="C781">
        <v>48.9</v>
      </c>
    </row>
    <row r="782" spans="1:3" ht="24.6">
      <c r="A782" t="s">
        <v>3654</v>
      </c>
      <c r="B782" t="s">
        <v>4191</v>
      </c>
      <c r="C782">
        <v>510</v>
      </c>
    </row>
    <row r="783" spans="1:3" ht="24.6">
      <c r="A783" t="s">
        <v>3655</v>
      </c>
      <c r="B783" t="s">
        <v>4192</v>
      </c>
      <c r="C783">
        <v>25.9</v>
      </c>
    </row>
    <row r="784" spans="1:3">
      <c r="A784" t="s">
        <v>2430</v>
      </c>
      <c r="B784" t="s">
        <v>4193</v>
      </c>
      <c r="C784">
        <v>18</v>
      </c>
    </row>
    <row r="785" spans="1:3" ht="24.6">
      <c r="A785" t="s">
        <v>3656</v>
      </c>
      <c r="B785" t="s">
        <v>4131</v>
      </c>
      <c r="C785">
        <v>98.9</v>
      </c>
    </row>
    <row r="786" spans="1:3">
      <c r="A786" t="s">
        <v>3657</v>
      </c>
      <c r="B786" t="s">
        <v>4194</v>
      </c>
      <c r="C786">
        <v>3300</v>
      </c>
    </row>
    <row r="787" spans="1:3" ht="24.6">
      <c r="A787" t="s">
        <v>3658</v>
      </c>
      <c r="B787" t="s">
        <v>3899</v>
      </c>
      <c r="C787">
        <v>37.9</v>
      </c>
    </row>
    <row r="788" spans="1:3" ht="24.6">
      <c r="A788" t="s">
        <v>3659</v>
      </c>
      <c r="B788" t="s">
        <v>3914</v>
      </c>
      <c r="C788">
        <v>32.9</v>
      </c>
    </row>
    <row r="789" spans="1:3" ht="24.6">
      <c r="A789" t="s">
        <v>3660</v>
      </c>
      <c r="B789" t="s">
        <v>4195</v>
      </c>
      <c r="C789">
        <v>920</v>
      </c>
    </row>
    <row r="790" spans="1:3" ht="24.6">
      <c r="A790" t="s">
        <v>3661</v>
      </c>
      <c r="B790" t="s">
        <v>4196</v>
      </c>
      <c r="C790">
        <v>52</v>
      </c>
    </row>
    <row r="791" spans="1:3" ht="24.6">
      <c r="A791" t="s">
        <v>3662</v>
      </c>
      <c r="B791" t="s">
        <v>4197</v>
      </c>
      <c r="C791">
        <v>280</v>
      </c>
    </row>
    <row r="792" spans="1:3">
      <c r="A792" t="s">
        <v>3663</v>
      </c>
      <c r="B792" t="s">
        <v>4198</v>
      </c>
      <c r="C792">
        <v>320</v>
      </c>
    </row>
    <row r="793" spans="1:3" ht="24.6">
      <c r="A793" t="s">
        <v>3664</v>
      </c>
      <c r="B793" t="s">
        <v>4199</v>
      </c>
      <c r="C793">
        <v>439.9</v>
      </c>
    </row>
    <row r="794" spans="1:3" ht="24.6">
      <c r="A794" t="s">
        <v>3665</v>
      </c>
      <c r="B794" t="s">
        <v>4200</v>
      </c>
      <c r="C794">
        <v>204.9</v>
      </c>
    </row>
    <row r="795" spans="1:3" ht="24.6">
      <c r="A795" t="s">
        <v>3666</v>
      </c>
      <c r="B795" t="s">
        <v>4201</v>
      </c>
      <c r="C795">
        <v>350</v>
      </c>
    </row>
    <row r="796" spans="1:3" ht="24.6">
      <c r="A796" t="s">
        <v>3667</v>
      </c>
      <c r="B796" t="s">
        <v>4202</v>
      </c>
      <c r="C796">
        <v>38.9</v>
      </c>
    </row>
    <row r="797" spans="1:3" ht="24.6">
      <c r="A797" t="s">
        <v>3668</v>
      </c>
      <c r="B797" t="s">
        <v>4203</v>
      </c>
      <c r="C797">
        <v>45.9</v>
      </c>
    </row>
    <row r="798" spans="1:3" ht="24.6">
      <c r="A798" t="s">
        <v>3669</v>
      </c>
      <c r="B798" t="s">
        <v>4204</v>
      </c>
      <c r="C798">
        <v>1299</v>
      </c>
    </row>
    <row r="799" spans="1:3" ht="24.6">
      <c r="A799" t="s">
        <v>3670</v>
      </c>
      <c r="B799" t="s">
        <v>4205</v>
      </c>
      <c r="C799">
        <v>5075</v>
      </c>
    </row>
    <row r="800" spans="1:3" ht="24.6">
      <c r="A800" t="s">
        <v>3671</v>
      </c>
      <c r="B800" t="s">
        <v>4206</v>
      </c>
      <c r="C800">
        <v>45.9</v>
      </c>
    </row>
    <row r="801" spans="1:3" ht="24.6">
      <c r="A801" t="s">
        <v>3672</v>
      </c>
      <c r="B801" t="s">
        <v>4207</v>
      </c>
      <c r="C801">
        <v>45.9</v>
      </c>
    </row>
    <row r="802" spans="1:3" ht="24.6">
      <c r="A802" t="s">
        <v>3673</v>
      </c>
      <c r="B802" t="s">
        <v>4208</v>
      </c>
      <c r="C802">
        <v>128.9</v>
      </c>
    </row>
    <row r="803" spans="1:3" ht="24.6">
      <c r="A803" t="s">
        <v>3674</v>
      </c>
      <c r="B803" t="s">
        <v>4209</v>
      </c>
      <c r="C803">
        <v>141.9</v>
      </c>
    </row>
    <row r="804" spans="1:3" ht="24.6">
      <c r="A804" t="s">
        <v>3675</v>
      </c>
      <c r="B804" t="s">
        <v>4210</v>
      </c>
      <c r="C804">
        <v>103.9</v>
      </c>
    </row>
    <row r="805" spans="1:3" ht="24.6">
      <c r="A805" t="s">
        <v>3676</v>
      </c>
      <c r="B805" t="s">
        <v>4211</v>
      </c>
      <c r="C805">
        <v>115.9</v>
      </c>
    </row>
    <row r="806" spans="1:3" ht="24.6">
      <c r="A806" t="s">
        <v>3677</v>
      </c>
      <c r="B806" t="s">
        <v>4212</v>
      </c>
      <c r="C806">
        <v>428.9</v>
      </c>
    </row>
    <row r="807" spans="1:3" ht="24.6">
      <c r="A807" t="s">
        <v>3678</v>
      </c>
      <c r="B807" t="s">
        <v>4213</v>
      </c>
      <c r="C807">
        <v>13900</v>
      </c>
    </row>
    <row r="808" spans="1:3" ht="24.6">
      <c r="A808" t="s">
        <v>3679</v>
      </c>
      <c r="B808" t="s">
        <v>4214</v>
      </c>
      <c r="C808">
        <v>36.9</v>
      </c>
    </row>
    <row r="809" spans="1:3">
      <c r="A809" t="s">
        <v>3679</v>
      </c>
    </row>
    <row r="810" spans="1:3">
      <c r="A810" t="s">
        <v>3679</v>
      </c>
    </row>
    <row r="811" spans="1:3">
      <c r="A811" t="s">
        <v>3679</v>
      </c>
    </row>
    <row r="812" spans="1:3">
      <c r="A812" t="s">
        <v>3679</v>
      </c>
    </row>
    <row r="813" spans="1:3" ht="24.6">
      <c r="A813" t="s">
        <v>3680</v>
      </c>
      <c r="B813" t="s">
        <v>4215</v>
      </c>
      <c r="C813">
        <v>125.9</v>
      </c>
    </row>
    <row r="814" spans="1:3" ht="24.6">
      <c r="A814" t="s">
        <v>3681</v>
      </c>
      <c r="B814" t="s">
        <v>4216</v>
      </c>
      <c r="C814">
        <v>232.9</v>
      </c>
    </row>
    <row r="815" spans="1:3" ht="24.6">
      <c r="A815" t="s">
        <v>505</v>
      </c>
      <c r="B815" t="s">
        <v>4217</v>
      </c>
      <c r="C815">
        <v>45.9</v>
      </c>
    </row>
    <row r="816" spans="1:3" ht="24.6">
      <c r="A816" t="s">
        <v>3682</v>
      </c>
      <c r="B816" t="s">
        <v>4218</v>
      </c>
      <c r="C816">
        <v>154.9</v>
      </c>
    </row>
    <row r="817" spans="1:3" ht="24.6">
      <c r="A817" t="s">
        <v>3683</v>
      </c>
      <c r="B817" t="s">
        <v>4219</v>
      </c>
      <c r="C817">
        <v>2700</v>
      </c>
    </row>
    <row r="818" spans="1:3">
      <c r="A818" t="s">
        <v>3683</v>
      </c>
    </row>
    <row r="819" spans="1:3">
      <c r="A819" t="s">
        <v>3683</v>
      </c>
    </row>
    <row r="820" spans="1:3" ht="24.6">
      <c r="A820" t="s">
        <v>3684</v>
      </c>
      <c r="B820" t="s">
        <v>4220</v>
      </c>
      <c r="C820">
        <v>35.9</v>
      </c>
    </row>
    <row r="821" spans="1:3" ht="24.6">
      <c r="A821" t="s">
        <v>3685</v>
      </c>
      <c r="B821" t="s">
        <v>4221</v>
      </c>
      <c r="C821">
        <v>15.9</v>
      </c>
    </row>
    <row r="822" spans="1:3" ht="24.6">
      <c r="A822" t="s">
        <v>3686</v>
      </c>
      <c r="B822" t="s">
        <v>4222</v>
      </c>
      <c r="C822">
        <v>43.9</v>
      </c>
    </row>
    <row r="823" spans="1:3" ht="24.6">
      <c r="A823" t="s">
        <v>601</v>
      </c>
      <c r="B823" t="s">
        <v>4223</v>
      </c>
      <c r="C823">
        <v>579</v>
      </c>
    </row>
    <row r="824" spans="1:3" ht="24.6">
      <c r="A824" t="s">
        <v>3687</v>
      </c>
      <c r="B824" t="s">
        <v>4224</v>
      </c>
      <c r="C824">
        <v>41.9</v>
      </c>
    </row>
    <row r="825" spans="1:3">
      <c r="A825" t="s">
        <v>3688</v>
      </c>
      <c r="B825" t="s">
        <v>4225</v>
      </c>
    </row>
    <row r="826" spans="1:3" ht="24.6">
      <c r="A826" t="s">
        <v>3689</v>
      </c>
      <c r="B826" t="s">
        <v>4226</v>
      </c>
      <c r="C826">
        <v>40</v>
      </c>
    </row>
    <row r="827" spans="1:3" ht="24.6">
      <c r="A827" t="s">
        <v>3690</v>
      </c>
      <c r="B827" t="s">
        <v>3809</v>
      </c>
      <c r="C827">
        <v>77.66</v>
      </c>
    </row>
    <row r="828" spans="1:3">
      <c r="A828" t="s">
        <v>3691</v>
      </c>
      <c r="B828" t="s">
        <v>3956</v>
      </c>
      <c r="C828">
        <v>50.9</v>
      </c>
    </row>
    <row r="829" spans="1:3" ht="24.6">
      <c r="A829" t="s">
        <v>3692</v>
      </c>
      <c r="B829" t="s">
        <v>4227</v>
      </c>
      <c r="C829">
        <v>65.900000000000006</v>
      </c>
    </row>
    <row r="830" spans="1:3" ht="24.6">
      <c r="A830" t="s">
        <v>3693</v>
      </c>
      <c r="B830" t="s">
        <v>4141</v>
      </c>
      <c r="C830">
        <v>40.9</v>
      </c>
    </row>
    <row r="831" spans="1:3" ht="24.6">
      <c r="A831" t="s">
        <v>3694</v>
      </c>
      <c r="B831" t="s">
        <v>4228</v>
      </c>
      <c r="C831">
        <v>76.900000000000006</v>
      </c>
    </row>
    <row r="832" spans="1:3" ht="24.6">
      <c r="A832" t="s">
        <v>3695</v>
      </c>
      <c r="B832" t="s">
        <v>4030</v>
      </c>
      <c r="C832">
        <v>30.9</v>
      </c>
    </row>
    <row r="833" spans="1:3" ht="24.6">
      <c r="A833" t="s">
        <v>3696</v>
      </c>
      <c r="B833" t="s">
        <v>4229</v>
      </c>
      <c r="C833">
        <v>45.9</v>
      </c>
    </row>
    <row r="834" spans="1:3">
      <c r="A834" t="s">
        <v>3697</v>
      </c>
      <c r="B834" t="s">
        <v>4230</v>
      </c>
      <c r="C834">
        <v>70</v>
      </c>
    </row>
    <row r="835" spans="1:3" ht="24.6">
      <c r="A835" t="s">
        <v>3698</v>
      </c>
      <c r="B835" t="s">
        <v>4231</v>
      </c>
      <c r="C835">
        <v>110.9</v>
      </c>
    </row>
    <row r="836" spans="1:3" ht="24.6">
      <c r="A836" t="s">
        <v>3699</v>
      </c>
      <c r="B836" t="s">
        <v>4232</v>
      </c>
      <c r="C836">
        <v>125.9</v>
      </c>
    </row>
    <row r="837" spans="1:3" ht="24.6">
      <c r="A837" t="s">
        <v>3700</v>
      </c>
      <c r="B837" t="s">
        <v>4233</v>
      </c>
      <c r="C837">
        <v>47.9</v>
      </c>
    </row>
    <row r="838" spans="1:3" ht="24.6">
      <c r="A838" t="s">
        <v>3701</v>
      </c>
      <c r="B838" t="s">
        <v>3866</v>
      </c>
      <c r="C838">
        <v>550</v>
      </c>
    </row>
    <row r="839" spans="1:3" ht="24.6">
      <c r="A839" t="s">
        <v>515</v>
      </c>
      <c r="B839" t="s">
        <v>4234</v>
      </c>
      <c r="C839">
        <v>48.9</v>
      </c>
    </row>
    <row r="840" spans="1:3">
      <c r="A840" t="s">
        <v>3702</v>
      </c>
      <c r="B840" t="s">
        <v>4235</v>
      </c>
      <c r="C840">
        <v>650</v>
      </c>
    </row>
    <row r="841" spans="1:3" ht="24.6">
      <c r="A841" t="s">
        <v>3703</v>
      </c>
      <c r="B841" t="s">
        <v>4236</v>
      </c>
      <c r="C841">
        <v>115.9</v>
      </c>
    </row>
    <row r="842" spans="1:3" ht="24.6">
      <c r="A842" t="s">
        <v>3704</v>
      </c>
      <c r="B842" t="s">
        <v>4237</v>
      </c>
      <c r="C842">
        <v>32.9</v>
      </c>
    </row>
    <row r="843" spans="1:3" ht="24.6">
      <c r="A843" t="s">
        <v>3705</v>
      </c>
      <c r="B843" t="s">
        <v>4238</v>
      </c>
      <c r="C843">
        <v>50</v>
      </c>
    </row>
    <row r="844" spans="1:3" ht="24.6">
      <c r="A844" t="s">
        <v>3706</v>
      </c>
      <c r="B844" t="s">
        <v>4239</v>
      </c>
      <c r="C844">
        <v>45.9</v>
      </c>
    </row>
    <row r="845" spans="1:3" ht="24.6">
      <c r="A845" t="s">
        <v>3707</v>
      </c>
      <c r="B845" t="s">
        <v>4223</v>
      </c>
      <c r="C845">
        <v>579</v>
      </c>
    </row>
    <row r="846" spans="1:3" ht="24.6">
      <c r="A846" t="s">
        <v>3708</v>
      </c>
      <c r="B846" t="s">
        <v>4240</v>
      </c>
      <c r="C846">
        <v>78.900000000000006</v>
      </c>
    </row>
    <row r="847" spans="1:3" ht="24.6">
      <c r="A847" t="s">
        <v>3709</v>
      </c>
      <c r="B847" t="s">
        <v>4097</v>
      </c>
      <c r="C847">
        <v>45.9</v>
      </c>
    </row>
    <row r="848" spans="1:3" ht="24.6">
      <c r="A848" t="s">
        <v>3710</v>
      </c>
      <c r="B848" t="s">
        <v>4021</v>
      </c>
      <c r="C848">
        <v>1350</v>
      </c>
    </row>
    <row r="849" spans="1:3" ht="24.6">
      <c r="A849" t="s">
        <v>3711</v>
      </c>
      <c r="B849" t="s">
        <v>4241</v>
      </c>
      <c r="C849">
        <v>40.9</v>
      </c>
    </row>
    <row r="850" spans="1:3" ht="24.6">
      <c r="A850" t="s">
        <v>3712</v>
      </c>
      <c r="B850" t="s">
        <v>4242</v>
      </c>
      <c r="C850">
        <v>54.9</v>
      </c>
    </row>
    <row r="851" spans="1:3" ht="24.6">
      <c r="A851" t="s">
        <v>3713</v>
      </c>
      <c r="B851" t="s">
        <v>4243</v>
      </c>
      <c r="C851">
        <v>25.9</v>
      </c>
    </row>
    <row r="852" spans="1:3" ht="24.6">
      <c r="A852" t="s">
        <v>3714</v>
      </c>
      <c r="B852" t="s">
        <v>4244</v>
      </c>
      <c r="C852">
        <v>1300</v>
      </c>
    </row>
    <row r="853" spans="1:3" ht="24.6">
      <c r="A853" t="s">
        <v>3715</v>
      </c>
      <c r="B853" t="s">
        <v>4245</v>
      </c>
      <c r="C853">
        <v>1600</v>
      </c>
    </row>
    <row r="854" spans="1:3">
      <c r="A854" t="s">
        <v>3716</v>
      </c>
      <c r="B854" t="s">
        <v>4246</v>
      </c>
      <c r="C854">
        <v>215.9</v>
      </c>
    </row>
    <row r="855" spans="1:3" ht="24.6">
      <c r="A855" t="s">
        <v>3717</v>
      </c>
      <c r="B855" t="s">
        <v>3792</v>
      </c>
      <c r="C855">
        <v>73.900000000000006</v>
      </c>
    </row>
    <row r="856" spans="1:3" ht="24.6">
      <c r="A856" t="s">
        <v>3718</v>
      </c>
      <c r="B856" t="s">
        <v>4247</v>
      </c>
      <c r="C856">
        <v>54.9</v>
      </c>
    </row>
    <row r="857" spans="1:3" ht="24.6">
      <c r="A857" t="s">
        <v>3719</v>
      </c>
      <c r="B857" t="s">
        <v>3899</v>
      </c>
      <c r="C857">
        <v>37.9</v>
      </c>
    </row>
    <row r="858" spans="1:3" ht="24.6">
      <c r="A858" t="s">
        <v>3720</v>
      </c>
      <c r="B858" t="s">
        <v>3914</v>
      </c>
      <c r="C858">
        <v>32.9</v>
      </c>
    </row>
    <row r="859" spans="1:3">
      <c r="A859" t="s">
        <v>3721</v>
      </c>
      <c r="B859" t="s">
        <v>4248</v>
      </c>
      <c r="C859">
        <v>228.9</v>
      </c>
    </row>
    <row r="860" spans="1:3" ht="24.6">
      <c r="A860" t="s">
        <v>3722</v>
      </c>
      <c r="B860" t="s">
        <v>4249</v>
      </c>
      <c r="C860">
        <v>1500</v>
      </c>
    </row>
    <row r="861" spans="1:3" ht="24.6">
      <c r="A861" t="s">
        <v>3723</v>
      </c>
      <c r="B861" t="s">
        <v>4250</v>
      </c>
      <c r="C861">
        <v>52</v>
      </c>
    </row>
    <row r="862" spans="1:3" ht="24.6">
      <c r="A862" t="s">
        <v>2675</v>
      </c>
      <c r="B862" t="s">
        <v>4251</v>
      </c>
      <c r="C862" t="s">
        <v>4252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topLeftCell="A291" workbookViewId="0">
      <selection activeCell="A313" sqref="A313"/>
    </sheetView>
  </sheetViews>
  <sheetFormatPr defaultColWidth="14.44140625" defaultRowHeight="15" customHeight="1"/>
  <cols>
    <col min="1" max="1" width="34.1640625" customWidth="1"/>
    <col min="2" max="2" width="42.1640625" customWidth="1"/>
    <col min="3" max="3" width="14.44140625" customWidth="1"/>
    <col min="4" max="4" width="8.27734375" customWidth="1"/>
    <col min="5" max="6" width="8.71875" customWidth="1"/>
  </cols>
  <sheetData>
    <row r="1" spans="1:4" ht="12.75" customHeight="1">
      <c r="A1" s="130"/>
      <c r="B1" s="143"/>
      <c r="D1" s="143"/>
    </row>
    <row r="2" spans="1:4" ht="12.75" customHeight="1">
      <c r="A2" s="130"/>
      <c r="B2" s="143"/>
      <c r="D2" s="143"/>
    </row>
    <row r="3" spans="1:4" ht="12.75" customHeight="1">
      <c r="A3" s="189" t="s">
        <v>10</v>
      </c>
      <c r="B3" s="186" t="s">
        <v>3129</v>
      </c>
      <c r="C3" s="180" t="s">
        <v>3130</v>
      </c>
      <c r="D3" s="183" t="s">
        <v>3140</v>
      </c>
    </row>
    <row r="4" spans="1:4" ht="12.75" customHeight="1">
      <c r="A4" s="190"/>
      <c r="B4" s="187"/>
      <c r="C4" s="181"/>
      <c r="D4" s="184"/>
    </row>
    <row r="5" spans="1:4" ht="12.75" customHeight="1">
      <c r="A5" s="191"/>
      <c r="B5" s="188"/>
      <c r="C5" s="182"/>
      <c r="D5" s="185"/>
    </row>
    <row r="6" spans="1:4" ht="12.75" customHeight="1">
      <c r="A6" s="149" t="s">
        <v>882</v>
      </c>
      <c r="B6" s="148" t="s">
        <v>2352</v>
      </c>
      <c r="C6" s="150" t="s">
        <v>2353</v>
      </c>
      <c r="D6" s="151">
        <v>0</v>
      </c>
    </row>
    <row r="7" spans="1:4" ht="12.75" customHeight="1">
      <c r="A7" s="149" t="s">
        <v>455</v>
      </c>
      <c r="B7" s="148" t="s">
        <v>454</v>
      </c>
      <c r="C7" s="150" t="s">
        <v>2978</v>
      </c>
      <c r="D7" s="151">
        <v>1</v>
      </c>
    </row>
    <row r="8" spans="1:4" ht="12.75" customHeight="1">
      <c r="A8" s="149" t="s">
        <v>850</v>
      </c>
      <c r="B8" s="148" t="s">
        <v>2387</v>
      </c>
      <c r="C8" s="150" t="s">
        <v>2388</v>
      </c>
      <c r="D8" s="151">
        <v>13</v>
      </c>
    </row>
    <row r="9" spans="1:4" ht="12.75" customHeight="1">
      <c r="A9" s="149" t="s">
        <v>423</v>
      </c>
      <c r="B9" s="148" t="s">
        <v>2616</v>
      </c>
      <c r="C9" s="150" t="s">
        <v>2617</v>
      </c>
      <c r="D9" s="151">
        <v>0</v>
      </c>
    </row>
    <row r="10" spans="1:4" ht="12.75" customHeight="1">
      <c r="A10" s="149" t="s">
        <v>91</v>
      </c>
      <c r="B10" s="148" t="s">
        <v>2333</v>
      </c>
      <c r="C10" s="150" t="s">
        <v>2334</v>
      </c>
      <c r="D10" s="151">
        <v>70</v>
      </c>
    </row>
    <row r="11" spans="1:4" ht="12.75" customHeight="1">
      <c r="A11" s="149" t="s">
        <v>718</v>
      </c>
      <c r="B11" s="148" t="s">
        <v>2504</v>
      </c>
      <c r="C11" s="150" t="s">
        <v>2505</v>
      </c>
      <c r="D11" s="151">
        <v>0</v>
      </c>
    </row>
    <row r="12" spans="1:4" ht="12.75" customHeight="1">
      <c r="A12" s="149" t="s">
        <v>260</v>
      </c>
      <c r="B12" s="148" t="s">
        <v>2540</v>
      </c>
      <c r="C12" s="150" t="s">
        <v>2541</v>
      </c>
      <c r="D12" s="151">
        <v>28</v>
      </c>
    </row>
    <row r="13" spans="1:4" ht="12.75" customHeight="1">
      <c r="A13" s="149" t="s">
        <v>193</v>
      </c>
      <c r="B13" s="148" t="s">
        <v>2697</v>
      </c>
      <c r="C13" s="150" t="s">
        <v>2711</v>
      </c>
      <c r="D13" s="151">
        <v>0</v>
      </c>
    </row>
    <row r="14" spans="1:4" ht="12.75" customHeight="1">
      <c r="A14" s="149" t="s">
        <v>840</v>
      </c>
      <c r="B14" s="148" t="s">
        <v>2781</v>
      </c>
      <c r="C14" s="150" t="s">
        <v>2782</v>
      </c>
      <c r="D14" s="151">
        <v>0</v>
      </c>
    </row>
    <row r="15" spans="1:4" ht="12.75" customHeight="1">
      <c r="A15" s="149" t="s">
        <v>741</v>
      </c>
      <c r="B15" s="148" t="s">
        <v>2902</v>
      </c>
      <c r="C15" s="150" t="s">
        <v>2506</v>
      </c>
      <c r="D15" s="151">
        <v>0</v>
      </c>
    </row>
    <row r="16" spans="1:4" ht="12.75" customHeight="1">
      <c r="A16" s="149" t="s">
        <v>2528</v>
      </c>
      <c r="B16" s="148" t="s">
        <v>2362</v>
      </c>
      <c r="C16" s="150" t="s">
        <v>2529</v>
      </c>
      <c r="D16" s="151">
        <v>30</v>
      </c>
    </row>
    <row r="17" spans="1:4" ht="12.75" customHeight="1">
      <c r="A17" s="149" t="s">
        <v>181</v>
      </c>
      <c r="B17" s="148" t="s">
        <v>2693</v>
      </c>
      <c r="C17" s="150" t="s">
        <v>2694</v>
      </c>
      <c r="D17" s="151">
        <v>12</v>
      </c>
    </row>
    <row r="18" spans="1:4" ht="12.75" customHeight="1">
      <c r="A18" s="149" t="s">
        <v>2699</v>
      </c>
      <c r="B18" s="148" t="s">
        <v>2700</v>
      </c>
      <c r="C18" s="150" t="s">
        <v>2701</v>
      </c>
      <c r="D18" s="151">
        <v>0</v>
      </c>
    </row>
    <row r="19" spans="1:4" ht="12.75" customHeight="1">
      <c r="A19" s="149" t="s">
        <v>319</v>
      </c>
      <c r="B19" s="148" t="s">
        <v>2575</v>
      </c>
      <c r="C19" s="150" t="s">
        <v>2576</v>
      </c>
      <c r="D19" s="151">
        <v>9</v>
      </c>
    </row>
    <row r="20" spans="1:4" ht="12.75" customHeight="1">
      <c r="A20" s="149" t="s">
        <v>2487</v>
      </c>
      <c r="B20" s="148" t="s">
        <v>2587</v>
      </c>
      <c r="C20" s="150" t="s">
        <v>2588</v>
      </c>
      <c r="D20" s="151">
        <v>0</v>
      </c>
    </row>
    <row r="21" spans="1:4" ht="12.75" customHeight="1">
      <c r="A21" s="149" t="s">
        <v>2382</v>
      </c>
      <c r="B21" s="148" t="s">
        <v>2383</v>
      </c>
      <c r="C21" s="150" t="s">
        <v>2384</v>
      </c>
      <c r="D21" s="151">
        <v>0</v>
      </c>
    </row>
    <row r="22" spans="1:4" ht="12.75" customHeight="1">
      <c r="A22" s="149" t="s">
        <v>2996</v>
      </c>
      <c r="B22" s="148" t="s">
        <v>2997</v>
      </c>
      <c r="C22" s="150" t="s">
        <v>2998</v>
      </c>
      <c r="D22" s="151">
        <v>0</v>
      </c>
    </row>
    <row r="23" spans="1:4" ht="12.75" customHeight="1">
      <c r="A23" s="149" t="s">
        <v>997</v>
      </c>
      <c r="B23" s="148" t="s">
        <v>2825</v>
      </c>
      <c r="C23" s="150" t="s">
        <v>2826</v>
      </c>
      <c r="D23" s="151">
        <v>0</v>
      </c>
    </row>
    <row r="24" spans="1:4" ht="12.75" customHeight="1">
      <c r="A24" s="149" t="s">
        <v>358</v>
      </c>
      <c r="B24" s="148" t="s">
        <v>2533</v>
      </c>
      <c r="C24" s="150" t="s">
        <v>2534</v>
      </c>
      <c r="D24" s="151">
        <v>0</v>
      </c>
    </row>
    <row r="25" spans="1:4" ht="12.75" customHeight="1">
      <c r="A25" s="149" t="s">
        <v>2668</v>
      </c>
      <c r="B25" s="148" t="s">
        <v>2669</v>
      </c>
      <c r="C25" s="150" t="s">
        <v>2670</v>
      </c>
      <c r="D25" s="151">
        <v>0</v>
      </c>
    </row>
    <row r="26" spans="1:4" ht="12.75" customHeight="1">
      <c r="A26" s="149" t="s">
        <v>2447</v>
      </c>
      <c r="B26" s="148" t="s">
        <v>2448</v>
      </c>
      <c r="C26" s="150" t="s">
        <v>2449</v>
      </c>
      <c r="D26" s="151">
        <v>0</v>
      </c>
    </row>
    <row r="27" spans="1:4" ht="12.75" customHeight="1">
      <c r="A27" s="149" t="s">
        <v>865</v>
      </c>
      <c r="B27" s="148" t="s">
        <v>2440</v>
      </c>
      <c r="C27" s="150" t="s">
        <v>2441</v>
      </c>
      <c r="D27" s="151">
        <v>0</v>
      </c>
    </row>
    <row r="28" spans="1:4" ht="12.75" customHeight="1">
      <c r="A28" s="149" t="s">
        <v>94</v>
      </c>
      <c r="B28" s="148" t="s">
        <v>2333</v>
      </c>
      <c r="C28" s="150" t="s">
        <v>2348</v>
      </c>
      <c r="D28" s="151">
        <v>0</v>
      </c>
    </row>
    <row r="29" spans="1:4" ht="12.75" customHeight="1">
      <c r="A29" s="149" t="s">
        <v>2789</v>
      </c>
      <c r="B29" s="148" t="s">
        <v>2790</v>
      </c>
      <c r="C29" s="150" t="s">
        <v>2791</v>
      </c>
      <c r="D29" s="151">
        <v>0</v>
      </c>
    </row>
    <row r="30" spans="1:4" ht="12.75" customHeight="1">
      <c r="A30" s="149" t="s">
        <v>2487</v>
      </c>
      <c r="B30" s="148" t="s">
        <v>3121</v>
      </c>
      <c r="C30" s="150" t="s">
        <v>3131</v>
      </c>
      <c r="D30" s="151">
        <v>30</v>
      </c>
    </row>
    <row r="31" spans="1:4" ht="12.75" customHeight="1">
      <c r="A31" s="149" t="s">
        <v>768</v>
      </c>
      <c r="B31" s="148" t="s">
        <v>2362</v>
      </c>
      <c r="C31" s="150" t="s">
        <v>2363</v>
      </c>
      <c r="D31" s="151">
        <v>10</v>
      </c>
    </row>
    <row r="32" spans="1:4" ht="12.75" customHeight="1">
      <c r="A32" s="149" t="s">
        <v>132</v>
      </c>
      <c r="B32" s="148" t="s">
        <v>2356</v>
      </c>
      <c r="C32" s="150" t="s">
        <v>2357</v>
      </c>
      <c r="D32" s="151">
        <v>0</v>
      </c>
    </row>
    <row r="33" spans="1:4" ht="12.75" customHeight="1">
      <c r="A33" s="149" t="s">
        <v>2427</v>
      </c>
      <c r="B33" s="148" t="s">
        <v>2428</v>
      </c>
      <c r="C33" s="150" t="s">
        <v>2429</v>
      </c>
      <c r="D33" s="151">
        <v>0</v>
      </c>
    </row>
    <row r="34" spans="1:4" ht="12.75" customHeight="1">
      <c r="A34" s="149" t="s">
        <v>265</v>
      </c>
      <c r="B34" s="148" t="s">
        <v>2368</v>
      </c>
      <c r="C34" s="150" t="s">
        <v>2724</v>
      </c>
      <c r="D34" s="151">
        <v>0</v>
      </c>
    </row>
    <row r="35" spans="1:4" ht="12.75" customHeight="1">
      <c r="A35" s="149" t="s">
        <v>3010</v>
      </c>
      <c r="B35" s="148" t="s">
        <v>3011</v>
      </c>
      <c r="C35" s="150" t="s">
        <v>3012</v>
      </c>
      <c r="D35" s="151">
        <v>7</v>
      </c>
    </row>
    <row r="36" spans="1:4" ht="12.75" customHeight="1">
      <c r="A36" s="149" t="s">
        <v>2487</v>
      </c>
      <c r="B36" s="148" t="s">
        <v>2343</v>
      </c>
      <c r="C36" s="150" t="s">
        <v>2344</v>
      </c>
      <c r="D36" s="151">
        <v>4</v>
      </c>
    </row>
    <row r="37" spans="1:4" ht="12.75" customHeight="1">
      <c r="A37" s="149" t="s">
        <v>3031</v>
      </c>
      <c r="B37" s="148" t="s">
        <v>3032</v>
      </c>
      <c r="C37" s="150" t="s">
        <v>3033</v>
      </c>
      <c r="D37" s="151">
        <v>0</v>
      </c>
    </row>
    <row r="38" spans="1:4" ht="12.75" customHeight="1">
      <c r="A38" s="149" t="s">
        <v>3057</v>
      </c>
      <c r="B38" s="148" t="s">
        <v>3058</v>
      </c>
      <c r="C38" s="150" t="s">
        <v>3059</v>
      </c>
      <c r="D38" s="151">
        <v>0</v>
      </c>
    </row>
    <row r="39" spans="1:4" ht="12.75" customHeight="1">
      <c r="A39" s="149" t="s">
        <v>349</v>
      </c>
      <c r="B39" s="148" t="s">
        <v>2335</v>
      </c>
      <c r="C39" s="150" t="s">
        <v>2336</v>
      </c>
      <c r="D39" s="151">
        <v>26</v>
      </c>
    </row>
    <row r="40" spans="1:4" ht="12.75" customHeight="1">
      <c r="A40" s="149" t="s">
        <v>206</v>
      </c>
      <c r="B40" s="148" t="s">
        <v>2610</v>
      </c>
      <c r="C40" s="150" t="s">
        <v>2611</v>
      </c>
      <c r="D40" s="151">
        <v>94</v>
      </c>
    </row>
    <row r="41" spans="1:4" ht="12.75" customHeight="1">
      <c r="A41" s="149" t="s">
        <v>1015</v>
      </c>
      <c r="B41" s="148" t="s">
        <v>2405</v>
      </c>
      <c r="C41" s="150" t="s">
        <v>2406</v>
      </c>
      <c r="D41" s="151">
        <v>0</v>
      </c>
    </row>
    <row r="42" spans="1:4" ht="12.75" customHeight="1">
      <c r="A42" s="149" t="s">
        <v>218</v>
      </c>
      <c r="B42" s="148" t="s">
        <v>2924</v>
      </c>
      <c r="C42" s="150" t="s">
        <v>2925</v>
      </c>
      <c r="D42" s="151">
        <v>0</v>
      </c>
    </row>
    <row r="43" spans="1:4" ht="12.75" customHeight="1">
      <c r="A43" s="149" t="s">
        <v>380</v>
      </c>
      <c r="B43" s="148" t="s">
        <v>2947</v>
      </c>
      <c r="C43" s="150" t="s">
        <v>2948</v>
      </c>
      <c r="D43" s="151">
        <v>0</v>
      </c>
    </row>
    <row r="44" spans="1:4" ht="12.75" customHeight="1">
      <c r="A44" s="149" t="s">
        <v>1032</v>
      </c>
      <c r="B44" s="148" t="s">
        <v>2898</v>
      </c>
      <c r="C44" s="150" t="s">
        <v>2899</v>
      </c>
      <c r="D44" s="151">
        <v>0</v>
      </c>
    </row>
    <row r="45" spans="1:4" ht="12.75" customHeight="1">
      <c r="A45" s="149" t="s">
        <v>3025</v>
      </c>
      <c r="B45" s="148" t="s">
        <v>3026</v>
      </c>
      <c r="C45" s="150" t="s">
        <v>3027</v>
      </c>
      <c r="D45" s="151">
        <v>0</v>
      </c>
    </row>
    <row r="46" spans="1:4" ht="12.75" customHeight="1">
      <c r="A46" s="149" t="s">
        <v>3016</v>
      </c>
      <c r="B46" s="148" t="s">
        <v>3017</v>
      </c>
      <c r="C46" s="150" t="s">
        <v>3018</v>
      </c>
      <c r="D46" s="151">
        <v>0</v>
      </c>
    </row>
    <row r="47" spans="1:4" ht="12.75" customHeight="1">
      <c r="A47" s="149" t="s">
        <v>1012</v>
      </c>
      <c r="B47" s="148" t="s">
        <v>2472</v>
      </c>
      <c r="C47" s="150" t="s">
        <v>2473</v>
      </c>
      <c r="D47" s="151">
        <v>7</v>
      </c>
    </row>
    <row r="48" spans="1:4" ht="12.75" customHeight="1">
      <c r="A48" s="149" t="s">
        <v>535</v>
      </c>
      <c r="B48" s="148" t="s">
        <v>2502</v>
      </c>
      <c r="C48" s="150" t="s">
        <v>2503</v>
      </c>
      <c r="D48" s="151">
        <v>19</v>
      </c>
    </row>
    <row r="49" spans="1:4" ht="12.75" customHeight="1">
      <c r="A49" s="149" t="s">
        <v>3002</v>
      </c>
      <c r="B49" s="148" t="s">
        <v>3003</v>
      </c>
      <c r="C49" s="150" t="s">
        <v>3004</v>
      </c>
      <c r="D49" s="151">
        <v>0</v>
      </c>
    </row>
    <row r="50" spans="1:4" ht="12.75" customHeight="1">
      <c r="A50" s="149" t="s">
        <v>461</v>
      </c>
      <c r="B50" s="148" t="s">
        <v>2778</v>
      </c>
      <c r="C50" s="150" t="s">
        <v>2779</v>
      </c>
      <c r="D50" s="151">
        <v>5</v>
      </c>
    </row>
    <row r="51" spans="1:4" ht="12.75" customHeight="1">
      <c r="A51" s="149" t="s">
        <v>2423</v>
      </c>
      <c r="B51" s="148" t="s">
        <v>2705</v>
      </c>
      <c r="C51" s="150" t="s">
        <v>2706</v>
      </c>
      <c r="D51" s="151">
        <v>15</v>
      </c>
    </row>
    <row r="52" spans="1:4" ht="12.75" customHeight="1">
      <c r="A52" s="149" t="s">
        <v>2487</v>
      </c>
      <c r="B52" s="148" t="s">
        <v>2546</v>
      </c>
      <c r="C52" s="150" t="s">
        <v>2547</v>
      </c>
      <c r="D52" s="151">
        <v>14</v>
      </c>
    </row>
    <row r="53" spans="1:4" ht="12.75" customHeight="1">
      <c r="A53" s="149" t="s">
        <v>139</v>
      </c>
      <c r="B53" s="148" t="s">
        <v>2507</v>
      </c>
      <c r="C53" s="150" t="s">
        <v>2725</v>
      </c>
      <c r="D53" s="151">
        <v>0</v>
      </c>
    </row>
    <row r="54" spans="1:4" ht="12.75" customHeight="1">
      <c r="A54" s="149" t="s">
        <v>920</v>
      </c>
      <c r="B54" s="148" t="s">
        <v>2339</v>
      </c>
      <c r="C54" s="150" t="s">
        <v>2340</v>
      </c>
      <c r="D54" s="151">
        <v>0</v>
      </c>
    </row>
    <row r="55" spans="1:4" ht="12.75" customHeight="1">
      <c r="A55" s="149" t="s">
        <v>195</v>
      </c>
      <c r="B55" s="148" t="s">
        <v>2702</v>
      </c>
      <c r="C55" s="150" t="s">
        <v>2703</v>
      </c>
      <c r="D55" s="151">
        <v>0</v>
      </c>
    </row>
    <row r="56" spans="1:4" ht="12.75" customHeight="1">
      <c r="A56" s="149" t="s">
        <v>634</v>
      </c>
      <c r="B56" s="148" t="s">
        <v>2880</v>
      </c>
      <c r="C56" s="150" t="s">
        <v>2881</v>
      </c>
      <c r="D56" s="151">
        <v>23</v>
      </c>
    </row>
    <row r="57" spans="1:4" ht="12.75" customHeight="1">
      <c r="A57" s="149" t="s">
        <v>2487</v>
      </c>
      <c r="B57" s="148" t="s">
        <v>3122</v>
      </c>
      <c r="C57" s="150" t="s">
        <v>3132</v>
      </c>
      <c r="D57" s="151">
        <v>40</v>
      </c>
    </row>
    <row r="58" spans="1:4" ht="12.75" customHeight="1">
      <c r="A58" s="149" t="s">
        <v>829</v>
      </c>
      <c r="B58" s="148" t="s">
        <v>3039</v>
      </c>
      <c r="C58" s="150" t="s">
        <v>3040</v>
      </c>
      <c r="D58" s="151">
        <v>0</v>
      </c>
    </row>
    <row r="59" spans="1:4" ht="12.75" customHeight="1">
      <c r="A59" s="149" t="s">
        <v>369</v>
      </c>
      <c r="B59" s="148" t="s">
        <v>2624</v>
      </c>
      <c r="C59" s="150" t="s">
        <v>2625</v>
      </c>
      <c r="D59" s="151">
        <v>12</v>
      </c>
    </row>
    <row r="60" spans="1:4" ht="12.75" customHeight="1">
      <c r="A60" s="149" t="s">
        <v>291</v>
      </c>
      <c r="B60" s="148" t="s">
        <v>2597</v>
      </c>
      <c r="C60" s="150" t="s">
        <v>2598</v>
      </c>
      <c r="D60" s="151">
        <v>0</v>
      </c>
    </row>
    <row r="61" spans="1:4" ht="12.75" customHeight="1">
      <c r="A61" s="149" t="s">
        <v>2487</v>
      </c>
      <c r="B61" s="148" t="s">
        <v>2608</v>
      </c>
      <c r="C61" s="150" t="s">
        <v>2609</v>
      </c>
      <c r="D61" s="151">
        <v>9</v>
      </c>
    </row>
    <row r="62" spans="1:4" ht="12.75" customHeight="1">
      <c r="A62" s="149" t="s">
        <v>3052</v>
      </c>
      <c r="B62" s="148" t="s">
        <v>3109</v>
      </c>
      <c r="C62" s="150" t="s">
        <v>3053</v>
      </c>
      <c r="D62" s="151">
        <v>0</v>
      </c>
    </row>
    <row r="63" spans="1:4" ht="12.75" customHeight="1">
      <c r="A63" s="149" t="s">
        <v>2707</v>
      </c>
      <c r="B63" s="148" t="s">
        <v>2526</v>
      </c>
      <c r="C63" s="150" t="s">
        <v>2708</v>
      </c>
      <c r="D63" s="151">
        <v>0</v>
      </c>
    </row>
    <row r="64" spans="1:4" ht="12.75" customHeight="1">
      <c r="A64" s="149" t="s">
        <v>2484</v>
      </c>
      <c r="B64" s="148" t="s">
        <v>2485</v>
      </c>
      <c r="C64" s="150" t="s">
        <v>2486</v>
      </c>
      <c r="D64" s="151">
        <v>0</v>
      </c>
    </row>
    <row r="65" spans="1:4" ht="12.75" customHeight="1">
      <c r="A65" s="149" t="s">
        <v>2745</v>
      </c>
      <c r="B65" s="148" t="s">
        <v>2746</v>
      </c>
      <c r="C65" s="150" t="s">
        <v>2747</v>
      </c>
      <c r="D65" s="151">
        <v>21</v>
      </c>
    </row>
    <row r="66" spans="1:4" ht="12.75" customHeight="1">
      <c r="A66" s="149" t="s">
        <v>2509</v>
      </c>
      <c r="B66" s="148" t="s">
        <v>2509</v>
      </c>
      <c r="C66" s="150" t="s">
        <v>2510</v>
      </c>
      <c r="D66" s="151">
        <v>0</v>
      </c>
    </row>
    <row r="67" spans="1:4" ht="12.75" customHeight="1">
      <c r="A67" s="149" t="s">
        <v>288</v>
      </c>
      <c r="B67" s="148" t="s">
        <v>2460</v>
      </c>
      <c r="C67" s="150" t="s">
        <v>2461</v>
      </c>
      <c r="D67" s="151">
        <v>9</v>
      </c>
    </row>
    <row r="68" spans="1:4" ht="12.75" customHeight="1">
      <c r="A68" s="149" t="s">
        <v>2686</v>
      </c>
      <c r="B68" s="148" t="s">
        <v>2687</v>
      </c>
      <c r="C68" s="150" t="s">
        <v>2688</v>
      </c>
      <c r="D68" s="151">
        <v>16</v>
      </c>
    </row>
    <row r="69" spans="1:4" ht="12.75" customHeight="1">
      <c r="A69" s="149" t="s">
        <v>2735</v>
      </c>
      <c r="B69" s="148" t="s">
        <v>2736</v>
      </c>
      <c r="C69" s="150" t="s">
        <v>2737</v>
      </c>
      <c r="D69" s="151">
        <v>0</v>
      </c>
    </row>
    <row r="70" spans="1:4" ht="12.75" customHeight="1">
      <c r="A70" s="149" t="s">
        <v>1023</v>
      </c>
      <c r="B70" s="148" t="s">
        <v>2870</v>
      </c>
      <c r="C70" s="150" t="s">
        <v>2871</v>
      </c>
      <c r="D70" s="151">
        <v>7</v>
      </c>
    </row>
    <row r="71" spans="1:4" ht="12.75" customHeight="1">
      <c r="A71" s="149" t="s">
        <v>2806</v>
      </c>
      <c r="B71" s="148" t="s">
        <v>2807</v>
      </c>
      <c r="C71" s="150" t="s">
        <v>2808</v>
      </c>
      <c r="D71" s="151">
        <v>0</v>
      </c>
    </row>
    <row r="72" spans="1:4" ht="12.75" customHeight="1">
      <c r="A72" s="149" t="s">
        <v>725</v>
      </c>
      <c r="B72" s="148" t="s">
        <v>3110</v>
      </c>
      <c r="C72" s="150" t="s">
        <v>3013</v>
      </c>
      <c r="D72" s="151">
        <v>6</v>
      </c>
    </row>
    <row r="73" spans="1:4" ht="12.75" customHeight="1">
      <c r="A73" s="149" t="s">
        <v>2842</v>
      </c>
      <c r="B73" s="148" t="s">
        <v>2843</v>
      </c>
      <c r="C73" s="150" t="s">
        <v>2844</v>
      </c>
      <c r="D73" s="151">
        <v>11</v>
      </c>
    </row>
    <row r="74" spans="1:4" ht="12.75" customHeight="1">
      <c r="A74" s="149" t="s">
        <v>548</v>
      </c>
      <c r="B74" s="148" t="s">
        <v>2760</v>
      </c>
      <c r="C74" s="150" t="s">
        <v>2761</v>
      </c>
      <c r="D74" s="151">
        <v>20</v>
      </c>
    </row>
    <row r="75" spans="1:4" ht="12.75" customHeight="1">
      <c r="A75" s="149" t="s">
        <v>3047</v>
      </c>
      <c r="B75" s="148" t="s">
        <v>3111</v>
      </c>
      <c r="C75" s="150" t="s">
        <v>3048</v>
      </c>
      <c r="D75" s="151">
        <v>0</v>
      </c>
    </row>
    <row r="76" spans="1:4" ht="12.75" customHeight="1">
      <c r="A76" s="149" t="s">
        <v>485</v>
      </c>
      <c r="B76" s="148" t="s">
        <v>2395</v>
      </c>
      <c r="C76" s="150" t="s">
        <v>2396</v>
      </c>
      <c r="D76" s="151">
        <v>48</v>
      </c>
    </row>
    <row r="77" spans="1:4" ht="12.75" customHeight="1">
      <c r="A77" s="149" t="s">
        <v>149</v>
      </c>
      <c r="B77" s="148" t="s">
        <v>2840</v>
      </c>
      <c r="C77" s="150" t="s">
        <v>2974</v>
      </c>
      <c r="D77" s="151">
        <v>12</v>
      </c>
    </row>
    <row r="78" spans="1:4" ht="12.75" customHeight="1">
      <c r="A78" s="149" t="s">
        <v>115</v>
      </c>
      <c r="B78" s="148" t="s">
        <v>2425</v>
      </c>
      <c r="C78" s="150" t="s">
        <v>2426</v>
      </c>
      <c r="D78" s="151">
        <v>0</v>
      </c>
    </row>
    <row r="79" spans="1:4" ht="12.75" customHeight="1">
      <c r="A79" s="149" t="s">
        <v>420</v>
      </c>
      <c r="B79" s="148" t="s">
        <v>419</v>
      </c>
      <c r="C79" s="150" t="s">
        <v>2959</v>
      </c>
      <c r="D79" s="151">
        <v>16</v>
      </c>
    </row>
    <row r="80" spans="1:4" ht="12.75" customHeight="1">
      <c r="A80" s="149" t="s">
        <v>316</v>
      </c>
      <c r="B80" s="148" t="s">
        <v>2755</v>
      </c>
      <c r="C80" s="150" t="s">
        <v>2756</v>
      </c>
      <c r="D80" s="151">
        <v>0</v>
      </c>
    </row>
    <row r="81" spans="1:4" ht="12.75" customHeight="1">
      <c r="A81" s="149" t="s">
        <v>991</v>
      </c>
      <c r="B81" s="148" t="s">
        <v>2860</v>
      </c>
      <c r="C81" s="150" t="s">
        <v>2861</v>
      </c>
      <c r="D81" s="151">
        <v>0</v>
      </c>
    </row>
    <row r="82" spans="1:4" ht="12.75" customHeight="1">
      <c r="A82" s="149" t="s">
        <v>1007</v>
      </c>
      <c r="B82" s="148" t="s">
        <v>2896</v>
      </c>
      <c r="C82" s="150" t="s">
        <v>2897</v>
      </c>
      <c r="D82" s="151">
        <v>0</v>
      </c>
    </row>
    <row r="83" spans="1:4" ht="12.75" customHeight="1">
      <c r="A83" s="149" t="s">
        <v>107</v>
      </c>
      <c r="B83" s="148" t="s">
        <v>2464</v>
      </c>
      <c r="C83" s="150" t="s">
        <v>2465</v>
      </c>
      <c r="D83" s="151">
        <v>16</v>
      </c>
    </row>
    <row r="84" spans="1:4" ht="12.75" customHeight="1">
      <c r="A84" s="149" t="s">
        <v>601</v>
      </c>
      <c r="B84" s="148" t="s">
        <v>2872</v>
      </c>
      <c r="C84" s="150" t="s">
        <v>2873</v>
      </c>
      <c r="D84" s="151">
        <v>0</v>
      </c>
    </row>
    <row r="85" spans="1:4" ht="12.75" customHeight="1">
      <c r="A85" s="149" t="s">
        <v>2867</v>
      </c>
      <c r="B85" s="148" t="s">
        <v>2868</v>
      </c>
      <c r="C85" s="150" t="s">
        <v>2869</v>
      </c>
      <c r="D85" s="151">
        <v>0</v>
      </c>
    </row>
    <row r="86" spans="1:4" ht="12.75" customHeight="1">
      <c r="A86" s="149" t="s">
        <v>3034</v>
      </c>
      <c r="B86" s="148" t="s">
        <v>3035</v>
      </c>
      <c r="C86" s="150" t="s">
        <v>3036</v>
      </c>
      <c r="D86" s="151">
        <v>0</v>
      </c>
    </row>
    <row r="87" spans="1:4" ht="12.75" customHeight="1">
      <c r="A87" s="149" t="s">
        <v>372</v>
      </c>
      <c r="B87" s="148" t="s">
        <v>2544</v>
      </c>
      <c r="C87" s="150" t="s">
        <v>2545</v>
      </c>
      <c r="D87" s="151">
        <v>0</v>
      </c>
    </row>
    <row r="88" spans="1:4" ht="12.75" customHeight="1">
      <c r="A88" s="149" t="s">
        <v>222</v>
      </c>
      <c r="B88" s="148" t="s">
        <v>2631</v>
      </c>
      <c r="C88" s="150" t="s">
        <v>2632</v>
      </c>
      <c r="D88" s="151">
        <v>2</v>
      </c>
    </row>
    <row r="89" spans="1:4" ht="12.75" customHeight="1">
      <c r="A89" s="149" t="s">
        <v>527</v>
      </c>
      <c r="B89" s="148" t="s">
        <v>2358</v>
      </c>
      <c r="C89" s="150" t="s">
        <v>2359</v>
      </c>
      <c r="D89" s="151">
        <v>49</v>
      </c>
    </row>
    <row r="90" spans="1:4" ht="12.75" customHeight="1">
      <c r="A90" s="149" t="s">
        <v>394</v>
      </c>
      <c r="B90" s="148" t="s">
        <v>2604</v>
      </c>
      <c r="C90" s="150" t="s">
        <v>2605</v>
      </c>
      <c r="D90" s="151">
        <v>0</v>
      </c>
    </row>
    <row r="91" spans="1:4" ht="12.75" customHeight="1">
      <c r="A91" s="149" t="s">
        <v>400</v>
      </c>
      <c r="B91" s="148" t="s">
        <v>2972</v>
      </c>
      <c r="C91" s="150" t="s">
        <v>2973</v>
      </c>
      <c r="D91" s="151">
        <v>0</v>
      </c>
    </row>
    <row r="92" spans="1:4" ht="12.75" customHeight="1">
      <c r="A92" s="149" t="s">
        <v>2409</v>
      </c>
      <c r="B92" s="148" t="s">
        <v>2410</v>
      </c>
      <c r="C92" s="150" t="s">
        <v>2411</v>
      </c>
      <c r="D92" s="151">
        <v>0</v>
      </c>
    </row>
    <row r="93" spans="1:4" ht="12.75" customHeight="1">
      <c r="A93" s="149" t="s">
        <v>265</v>
      </c>
      <c r="B93" s="148" t="s">
        <v>2368</v>
      </c>
      <c r="C93" s="150" t="s">
        <v>2783</v>
      </c>
      <c r="D93" s="151">
        <v>0</v>
      </c>
    </row>
    <row r="94" spans="1:4" ht="12.75" customHeight="1">
      <c r="A94" s="149" t="s">
        <v>2487</v>
      </c>
      <c r="B94" s="148" t="s">
        <v>2691</v>
      </c>
      <c r="C94" s="150" t="s">
        <v>2692</v>
      </c>
      <c r="D94" s="151">
        <v>7</v>
      </c>
    </row>
    <row r="95" spans="1:4" ht="12.75" customHeight="1">
      <c r="A95" s="149" t="s">
        <v>817</v>
      </c>
      <c r="B95" s="148" t="s">
        <v>2709</v>
      </c>
      <c r="C95" s="150" t="s">
        <v>2710</v>
      </c>
      <c r="D95" s="151">
        <v>0</v>
      </c>
    </row>
    <row r="96" spans="1:4" ht="12.75" customHeight="1">
      <c r="A96" s="149" t="s">
        <v>314</v>
      </c>
      <c r="B96" s="148" t="s">
        <v>2323</v>
      </c>
      <c r="C96" s="150" t="s">
        <v>2557</v>
      </c>
      <c r="D96" s="151">
        <v>0</v>
      </c>
    </row>
    <row r="97" spans="1:4" ht="12.75" customHeight="1">
      <c r="A97" s="149" t="s">
        <v>2614</v>
      </c>
      <c r="B97" s="148" t="s">
        <v>2558</v>
      </c>
      <c r="C97" s="150" t="s">
        <v>2615</v>
      </c>
      <c r="D97" s="151">
        <v>0</v>
      </c>
    </row>
    <row r="98" spans="1:4" ht="12.75" customHeight="1">
      <c r="A98" s="149" t="s">
        <v>579</v>
      </c>
      <c r="B98" s="148" t="s">
        <v>578</v>
      </c>
      <c r="C98" s="150" t="s">
        <v>2891</v>
      </c>
      <c r="D98" s="151">
        <v>0</v>
      </c>
    </row>
    <row r="99" spans="1:4" ht="12.75" customHeight="1">
      <c r="A99" s="149" t="s">
        <v>894</v>
      </c>
      <c r="B99" s="148" t="s">
        <v>2722</v>
      </c>
      <c r="C99" s="150" t="s">
        <v>2723</v>
      </c>
      <c r="D99" s="151">
        <v>9</v>
      </c>
    </row>
    <row r="100" spans="1:4" ht="12.75" customHeight="1">
      <c r="A100" s="149" t="s">
        <v>2442</v>
      </c>
      <c r="B100" s="148" t="s">
        <v>2443</v>
      </c>
      <c r="C100" s="150" t="s">
        <v>2444</v>
      </c>
      <c r="D100" s="151">
        <v>0</v>
      </c>
    </row>
    <row r="101" spans="1:4" ht="12.75" customHeight="1">
      <c r="A101" s="149" t="s">
        <v>646</v>
      </c>
      <c r="B101" s="148" t="s">
        <v>2577</v>
      </c>
      <c r="C101" s="150" t="s">
        <v>2578</v>
      </c>
      <c r="D101" s="151">
        <v>0</v>
      </c>
    </row>
    <row r="102" spans="1:4" ht="12.75" customHeight="1">
      <c r="A102" s="149" t="s">
        <v>607</v>
      </c>
      <c r="B102" s="148" t="s">
        <v>2450</v>
      </c>
      <c r="C102" s="150" t="s">
        <v>2451</v>
      </c>
      <c r="D102" s="151">
        <v>20</v>
      </c>
    </row>
    <row r="103" spans="1:4" ht="12.75" customHeight="1">
      <c r="A103" s="149" t="s">
        <v>174</v>
      </c>
      <c r="B103" s="148" t="s">
        <v>2579</v>
      </c>
      <c r="C103" s="150" t="s">
        <v>2678</v>
      </c>
      <c r="D103" s="151">
        <v>12</v>
      </c>
    </row>
    <row r="104" spans="1:4" ht="12.75" customHeight="1">
      <c r="A104" s="149" t="s">
        <v>926</v>
      </c>
      <c r="B104" s="148" t="s">
        <v>2466</v>
      </c>
      <c r="C104" s="150" t="s">
        <v>2467</v>
      </c>
      <c r="D104" s="151">
        <v>0</v>
      </c>
    </row>
    <row r="105" spans="1:4" ht="12.75" customHeight="1">
      <c r="A105" s="149" t="s">
        <v>2757</v>
      </c>
      <c r="B105" s="148" t="s">
        <v>2758</v>
      </c>
      <c r="C105" s="150" t="s">
        <v>2759</v>
      </c>
      <c r="D105" s="151">
        <v>14</v>
      </c>
    </row>
    <row r="106" spans="1:4" ht="12.75" customHeight="1">
      <c r="A106" s="149" t="s">
        <v>367</v>
      </c>
      <c r="B106" s="148" t="s">
        <v>2967</v>
      </c>
      <c r="C106" s="150" t="s">
        <v>2968</v>
      </c>
      <c r="D106" s="151">
        <v>11</v>
      </c>
    </row>
    <row r="107" spans="1:4" ht="12.75" customHeight="1">
      <c r="A107" s="149" t="s">
        <v>442</v>
      </c>
      <c r="B107" s="148" t="s">
        <v>2620</v>
      </c>
      <c r="C107" s="150" t="s">
        <v>2621</v>
      </c>
      <c r="D107" s="151">
        <v>47</v>
      </c>
    </row>
    <row r="108" spans="1:4" ht="12.75" customHeight="1">
      <c r="A108" s="149" t="s">
        <v>185</v>
      </c>
      <c r="B108" s="148" t="s">
        <v>2833</v>
      </c>
      <c r="C108" s="150" t="s">
        <v>2834</v>
      </c>
      <c r="D108" s="151">
        <v>13</v>
      </c>
    </row>
    <row r="109" spans="1:4" ht="12.75" customHeight="1">
      <c r="A109" s="149" t="s">
        <v>1051</v>
      </c>
      <c r="B109" s="148" t="s">
        <v>2960</v>
      </c>
      <c r="C109" s="150" t="s">
        <v>2961</v>
      </c>
      <c r="D109" s="151">
        <v>0</v>
      </c>
    </row>
    <row r="110" spans="1:4" ht="12.75" customHeight="1">
      <c r="A110" s="149" t="s">
        <v>510</v>
      </c>
      <c r="B110" s="148" t="s">
        <v>2474</v>
      </c>
      <c r="C110" s="150" t="s">
        <v>2475</v>
      </c>
      <c r="D110" s="151">
        <v>0</v>
      </c>
    </row>
    <row r="111" spans="1:4" ht="12.75" customHeight="1">
      <c r="A111" s="149" t="s">
        <v>961</v>
      </c>
      <c r="B111" s="148" t="s">
        <v>2581</v>
      </c>
      <c r="C111" s="150" t="s">
        <v>2582</v>
      </c>
      <c r="D111" s="151">
        <v>0</v>
      </c>
    </row>
    <row r="112" spans="1:4" ht="12.75" customHeight="1">
      <c r="A112" s="149" t="s">
        <v>137</v>
      </c>
      <c r="B112" s="148" t="s">
        <v>2507</v>
      </c>
      <c r="C112" s="150" t="s">
        <v>2508</v>
      </c>
      <c r="D112" s="151">
        <v>0</v>
      </c>
    </row>
    <row r="113" spans="1:4" ht="12.75" customHeight="1">
      <c r="A113" s="149" t="s">
        <v>638</v>
      </c>
      <c r="B113" s="148" t="s">
        <v>2341</v>
      </c>
      <c r="C113" s="150" t="s">
        <v>2342</v>
      </c>
      <c r="D113" s="151">
        <v>22</v>
      </c>
    </row>
    <row r="114" spans="1:4" ht="12.75" customHeight="1">
      <c r="A114" s="149" t="s">
        <v>101</v>
      </c>
      <c r="B114" s="148" t="s">
        <v>2599</v>
      </c>
      <c r="C114" s="150" t="s">
        <v>2888</v>
      </c>
      <c r="D114" s="151">
        <v>0</v>
      </c>
    </row>
    <row r="115" spans="1:4" ht="12.75" customHeight="1">
      <c r="A115" s="149" t="s">
        <v>2926</v>
      </c>
      <c r="B115" s="148" t="s">
        <v>2927</v>
      </c>
      <c r="C115" s="150" t="s">
        <v>2928</v>
      </c>
      <c r="D115" s="151">
        <v>0</v>
      </c>
    </row>
    <row r="116" spans="1:4" ht="12.75" customHeight="1">
      <c r="A116" s="149" t="s">
        <v>2487</v>
      </c>
      <c r="B116" s="148" t="s">
        <v>2689</v>
      </c>
      <c r="C116" s="150" t="s">
        <v>2690</v>
      </c>
      <c r="D116" s="151">
        <v>4</v>
      </c>
    </row>
    <row r="117" spans="1:4" ht="12.75" customHeight="1">
      <c r="A117" s="149" t="s">
        <v>491</v>
      </c>
      <c r="B117" s="148" t="s">
        <v>2975</v>
      </c>
      <c r="C117" s="150" t="s">
        <v>2976</v>
      </c>
      <c r="D117" s="151">
        <v>51</v>
      </c>
    </row>
    <row r="118" spans="1:4" ht="12.75" customHeight="1">
      <c r="A118" s="149" t="s">
        <v>963</v>
      </c>
      <c r="B118" s="148" t="s">
        <v>2498</v>
      </c>
      <c r="C118" s="150" t="s">
        <v>2499</v>
      </c>
      <c r="D118" s="151">
        <v>0</v>
      </c>
    </row>
    <row r="119" spans="1:4" ht="12.75" customHeight="1">
      <c r="A119" s="149" t="s">
        <v>878</v>
      </c>
      <c r="B119" s="148" t="s">
        <v>2553</v>
      </c>
      <c r="C119" s="150" t="s">
        <v>2554</v>
      </c>
      <c r="D119" s="151">
        <v>10</v>
      </c>
    </row>
    <row r="120" spans="1:4" ht="12.75" customHeight="1">
      <c r="A120" s="149" t="s">
        <v>690</v>
      </c>
      <c r="B120" s="148" t="s">
        <v>2462</v>
      </c>
      <c r="C120" s="150" t="s">
        <v>2814</v>
      </c>
      <c r="D120" s="151">
        <v>0</v>
      </c>
    </row>
    <row r="121" spans="1:4" ht="12.75" customHeight="1">
      <c r="A121" s="149" t="s">
        <v>673</v>
      </c>
      <c r="B121" s="148" t="s">
        <v>2397</v>
      </c>
      <c r="C121" s="150" t="s">
        <v>2398</v>
      </c>
      <c r="D121" s="151">
        <v>0</v>
      </c>
    </row>
    <row r="122" spans="1:4" ht="12.75" customHeight="1">
      <c r="A122" s="149" t="s">
        <v>398</v>
      </c>
      <c r="B122" s="148" t="s">
        <v>397</v>
      </c>
      <c r="C122" s="150" t="s">
        <v>2401</v>
      </c>
      <c r="D122" s="151">
        <v>11</v>
      </c>
    </row>
    <row r="123" spans="1:4" ht="12.75" customHeight="1">
      <c r="A123" s="149" t="s">
        <v>712</v>
      </c>
      <c r="B123" s="148" t="s">
        <v>2366</v>
      </c>
      <c r="C123" s="150" t="s">
        <v>2367</v>
      </c>
      <c r="D123" s="151">
        <v>45</v>
      </c>
    </row>
    <row r="124" spans="1:4" ht="12.75" customHeight="1">
      <c r="A124" s="149" t="s">
        <v>2679</v>
      </c>
      <c r="B124" s="148" t="s">
        <v>2680</v>
      </c>
      <c r="C124" s="150" t="s">
        <v>2681</v>
      </c>
      <c r="D124" s="151">
        <v>0</v>
      </c>
    </row>
    <row r="125" spans="1:4" ht="12.75" customHeight="1">
      <c r="A125" s="149" t="s">
        <v>80</v>
      </c>
      <c r="B125" s="148" t="s">
        <v>2982</v>
      </c>
      <c r="C125" s="150" t="s">
        <v>2983</v>
      </c>
      <c r="D125" s="151">
        <v>138</v>
      </c>
    </row>
    <row r="126" spans="1:4" ht="12.75" customHeight="1">
      <c r="A126" s="149" t="s">
        <v>906</v>
      </c>
      <c r="B126" s="148" t="s">
        <v>3112</v>
      </c>
      <c r="C126" s="150" t="s">
        <v>2548</v>
      </c>
      <c r="D126" s="151">
        <v>0</v>
      </c>
    </row>
    <row r="127" spans="1:4" ht="12.75" customHeight="1">
      <c r="A127" s="149" t="s">
        <v>300</v>
      </c>
      <c r="B127" s="148" t="s">
        <v>2476</v>
      </c>
      <c r="C127" s="150" t="s">
        <v>2477</v>
      </c>
      <c r="D127" s="151">
        <v>37</v>
      </c>
    </row>
    <row r="128" spans="1:4" ht="12.75" customHeight="1">
      <c r="A128" s="149" t="s">
        <v>2675</v>
      </c>
      <c r="B128" s="148" t="s">
        <v>2676</v>
      </c>
      <c r="C128" s="150" t="s">
        <v>2677</v>
      </c>
      <c r="D128" s="151">
        <v>0</v>
      </c>
    </row>
    <row r="129" spans="1:4" ht="12.75" customHeight="1">
      <c r="A129" s="149" t="s">
        <v>2433</v>
      </c>
      <c r="B129" s="148" t="s">
        <v>2434</v>
      </c>
      <c r="C129" s="150" t="s">
        <v>2435</v>
      </c>
      <c r="D129" s="151">
        <v>0</v>
      </c>
    </row>
    <row r="130" spans="1:4" ht="12.75" customHeight="1">
      <c r="A130" s="149" t="s">
        <v>880</v>
      </c>
      <c r="B130" s="148" t="s">
        <v>2419</v>
      </c>
      <c r="C130" s="150" t="s">
        <v>2420</v>
      </c>
      <c r="D130" s="151">
        <v>0</v>
      </c>
    </row>
    <row r="131" spans="1:4" ht="12.75" customHeight="1">
      <c r="A131" s="149" t="s">
        <v>265</v>
      </c>
      <c r="B131" s="148" t="s">
        <v>2368</v>
      </c>
      <c r="C131" s="150" t="s">
        <v>2369</v>
      </c>
      <c r="D131" s="151">
        <v>24</v>
      </c>
    </row>
    <row r="132" spans="1:4" ht="12.75" customHeight="1">
      <c r="A132" s="149" t="s">
        <v>312</v>
      </c>
      <c r="B132" s="148" t="s">
        <v>2323</v>
      </c>
      <c r="C132" s="150" t="s">
        <v>2324</v>
      </c>
      <c r="D132" s="151">
        <v>78</v>
      </c>
    </row>
    <row r="133" spans="1:4" ht="12.75" customHeight="1">
      <c r="A133" s="149" t="s">
        <v>2487</v>
      </c>
      <c r="B133" s="148" t="s">
        <v>3123</v>
      </c>
      <c r="C133" s="150" t="s">
        <v>3133</v>
      </c>
      <c r="D133" s="151">
        <v>40</v>
      </c>
    </row>
    <row r="134" spans="1:4" ht="12.75" customHeight="1">
      <c r="A134" s="149" t="s">
        <v>503</v>
      </c>
      <c r="B134" s="148" t="s">
        <v>2468</v>
      </c>
      <c r="C134" s="150" t="s">
        <v>2469</v>
      </c>
      <c r="D134" s="151">
        <v>0</v>
      </c>
    </row>
    <row r="135" spans="1:4" ht="12.75" customHeight="1">
      <c r="A135" s="149" t="s">
        <v>2984</v>
      </c>
      <c r="B135" s="148" t="s">
        <v>2985</v>
      </c>
      <c r="C135" s="150" t="s">
        <v>2986</v>
      </c>
      <c r="D135" s="151">
        <v>0</v>
      </c>
    </row>
    <row r="136" spans="1:4" ht="12.75" customHeight="1">
      <c r="A136" s="149" t="s">
        <v>863</v>
      </c>
      <c r="B136" s="148" t="s">
        <v>2875</v>
      </c>
      <c r="C136" s="150" t="s">
        <v>2876</v>
      </c>
      <c r="D136" s="151">
        <v>0</v>
      </c>
    </row>
    <row r="137" spans="1:4" ht="12.75" customHeight="1">
      <c r="A137" s="149" t="s">
        <v>1045</v>
      </c>
      <c r="B137" s="148" t="s">
        <v>2360</v>
      </c>
      <c r="C137" s="150" t="s">
        <v>2361</v>
      </c>
      <c r="D137" s="151">
        <v>0</v>
      </c>
    </row>
    <row r="138" spans="1:4" ht="12.75" customHeight="1">
      <c r="A138" s="149" t="s">
        <v>737</v>
      </c>
      <c r="B138" s="148" t="s">
        <v>2626</v>
      </c>
      <c r="C138" s="150" t="s">
        <v>2627</v>
      </c>
      <c r="D138" s="151">
        <v>30</v>
      </c>
    </row>
    <row r="139" spans="1:4" ht="12.75" customHeight="1">
      <c r="A139" s="149" t="s">
        <v>694</v>
      </c>
      <c r="B139" s="148" t="s">
        <v>2445</v>
      </c>
      <c r="C139" s="150" t="s">
        <v>2446</v>
      </c>
      <c r="D139" s="151">
        <v>41</v>
      </c>
    </row>
    <row r="140" spans="1:4" ht="12.75" customHeight="1">
      <c r="A140" s="149" t="s">
        <v>74</v>
      </c>
      <c r="B140" s="148" t="s">
        <v>3113</v>
      </c>
      <c r="C140" s="150" t="s">
        <v>2949</v>
      </c>
      <c r="D140" s="151">
        <v>0</v>
      </c>
    </row>
    <row r="141" spans="1:4" ht="12.75" customHeight="1">
      <c r="A141" s="149" t="s">
        <v>2487</v>
      </c>
      <c r="B141" s="148" t="s">
        <v>2618</v>
      </c>
      <c r="C141" s="150" t="s">
        <v>3015</v>
      </c>
      <c r="D141" s="151">
        <v>0</v>
      </c>
    </row>
    <row r="142" spans="1:4" ht="12.75" customHeight="1">
      <c r="A142" s="149" t="s">
        <v>3054</v>
      </c>
      <c r="B142" s="148" t="s">
        <v>3055</v>
      </c>
      <c r="C142" s="150" t="s">
        <v>3056</v>
      </c>
      <c r="D142" s="151">
        <v>0</v>
      </c>
    </row>
    <row r="143" spans="1:4" ht="12.75" customHeight="1">
      <c r="A143" s="149" t="s">
        <v>953</v>
      </c>
      <c r="B143" s="148" t="s">
        <v>2349</v>
      </c>
      <c r="C143" s="150" t="s">
        <v>2350</v>
      </c>
      <c r="D143" s="151">
        <v>14</v>
      </c>
    </row>
    <row r="144" spans="1:4" ht="12.75" customHeight="1">
      <c r="A144" s="149" t="s">
        <v>2325</v>
      </c>
      <c r="B144" s="148" t="s">
        <v>2326</v>
      </c>
      <c r="C144" s="150" t="s">
        <v>2327</v>
      </c>
      <c r="D144" s="151">
        <v>0</v>
      </c>
    </row>
    <row r="145" spans="1:4" ht="12.75" customHeight="1">
      <c r="A145" s="149" t="s">
        <v>463</v>
      </c>
      <c r="B145" s="148" t="s">
        <v>2944</v>
      </c>
      <c r="C145" s="150" t="s">
        <v>2945</v>
      </c>
      <c r="D145" s="151">
        <v>150</v>
      </c>
    </row>
    <row r="146" spans="1:4" ht="12.75" customHeight="1">
      <c r="A146" s="149" t="s">
        <v>2910</v>
      </c>
      <c r="B146" s="148" t="s">
        <v>2911</v>
      </c>
      <c r="C146" s="150" t="s">
        <v>2912</v>
      </c>
      <c r="D146" s="151">
        <v>0</v>
      </c>
    </row>
    <row r="147" spans="1:4" ht="12.75" customHeight="1">
      <c r="A147" s="149" t="s">
        <v>2990</v>
      </c>
      <c r="B147" s="148" t="s">
        <v>2991</v>
      </c>
      <c r="C147" s="150" t="s">
        <v>2992</v>
      </c>
      <c r="D147" s="151">
        <v>0</v>
      </c>
    </row>
    <row r="148" spans="1:4" ht="12.75" customHeight="1">
      <c r="A148" s="149" t="s">
        <v>2389</v>
      </c>
      <c r="B148" s="148" t="s">
        <v>2390</v>
      </c>
      <c r="C148" s="150" t="s">
        <v>2391</v>
      </c>
      <c r="D148" s="151">
        <v>21</v>
      </c>
    </row>
    <row r="149" spans="1:4" ht="12.75" customHeight="1">
      <c r="A149" s="149" t="s">
        <v>858</v>
      </c>
      <c r="B149" s="148" t="s">
        <v>2515</v>
      </c>
      <c r="C149" s="150" t="s">
        <v>2516</v>
      </c>
      <c r="D149" s="151">
        <v>11</v>
      </c>
    </row>
    <row r="150" spans="1:4" ht="12.75" customHeight="1">
      <c r="A150" s="149" t="s">
        <v>2811</v>
      </c>
      <c r="B150" s="148" t="s">
        <v>2812</v>
      </c>
      <c r="C150" s="150" t="s">
        <v>2813</v>
      </c>
      <c r="D150" s="151">
        <v>0</v>
      </c>
    </row>
    <row r="151" spans="1:4" ht="12.75" customHeight="1">
      <c r="A151" s="149" t="s">
        <v>242</v>
      </c>
      <c r="B151" s="148" t="s">
        <v>2568</v>
      </c>
      <c r="C151" s="150" t="s">
        <v>2569</v>
      </c>
      <c r="D151" s="151">
        <v>51</v>
      </c>
    </row>
    <row r="152" spans="1:4" ht="12.75" customHeight="1">
      <c r="A152" s="149" t="s">
        <v>2495</v>
      </c>
      <c r="B152" s="148" t="s">
        <v>2496</v>
      </c>
      <c r="C152" s="150" t="s">
        <v>2497</v>
      </c>
      <c r="D152" s="151">
        <v>0</v>
      </c>
    </row>
    <row r="153" spans="1:4" ht="12.75" customHeight="1">
      <c r="A153" s="149" t="s">
        <v>2487</v>
      </c>
      <c r="B153" s="148" t="s">
        <v>2491</v>
      </c>
      <c r="C153" s="150" t="s">
        <v>2492</v>
      </c>
      <c r="D153" s="151">
        <v>1</v>
      </c>
    </row>
    <row r="154" spans="1:4" ht="12.75" customHeight="1">
      <c r="A154" s="149" t="s">
        <v>387</v>
      </c>
      <c r="B154" s="148" t="s">
        <v>2743</v>
      </c>
      <c r="C154" s="150" t="s">
        <v>2744</v>
      </c>
      <c r="D154" s="151">
        <v>25</v>
      </c>
    </row>
    <row r="155" spans="1:4" ht="12.75" customHeight="1">
      <c r="A155" s="149" t="s">
        <v>2487</v>
      </c>
      <c r="B155" s="148" t="s">
        <v>2493</v>
      </c>
      <c r="C155" s="150" t="s">
        <v>2494</v>
      </c>
      <c r="D155" s="151">
        <v>16</v>
      </c>
    </row>
    <row r="156" spans="1:4" ht="12.75" customHeight="1">
      <c r="A156" s="149" t="s">
        <v>2633</v>
      </c>
      <c r="B156" s="148" t="s">
        <v>2362</v>
      </c>
      <c r="C156" s="150" t="s">
        <v>2634</v>
      </c>
      <c r="D156" s="151">
        <v>40</v>
      </c>
    </row>
    <row r="157" spans="1:4" ht="12.75" customHeight="1">
      <c r="A157" s="149" t="s">
        <v>889</v>
      </c>
      <c r="B157" s="148" t="s">
        <v>2802</v>
      </c>
      <c r="C157" s="150" t="s">
        <v>2803</v>
      </c>
      <c r="D157" s="151">
        <v>0</v>
      </c>
    </row>
    <row r="158" spans="1:4" ht="12.75" customHeight="1">
      <c r="A158" s="149" t="s">
        <v>2646</v>
      </c>
      <c r="B158" s="148" t="s">
        <v>2647</v>
      </c>
      <c r="C158" s="150" t="s">
        <v>2648</v>
      </c>
      <c r="D158" s="151">
        <v>0</v>
      </c>
    </row>
    <row r="159" spans="1:4" ht="12.75" customHeight="1">
      <c r="A159" s="149" t="s">
        <v>413</v>
      </c>
      <c r="B159" s="148" t="s">
        <v>2767</v>
      </c>
      <c r="C159" s="150" t="s">
        <v>2768</v>
      </c>
      <c r="D159" s="151">
        <v>4</v>
      </c>
    </row>
    <row r="160" spans="1:4" ht="12.75" customHeight="1">
      <c r="A160" s="149" t="s">
        <v>2769</v>
      </c>
      <c r="B160" s="148" t="s">
        <v>2770</v>
      </c>
      <c r="C160" s="150" t="s">
        <v>2771</v>
      </c>
      <c r="D160" s="151">
        <v>0</v>
      </c>
    </row>
    <row r="161" spans="1:4" ht="12.75" customHeight="1">
      <c r="A161" s="149" t="s">
        <v>410</v>
      </c>
      <c r="B161" s="148" t="s">
        <v>2750</v>
      </c>
      <c r="C161" s="150" t="s">
        <v>2751</v>
      </c>
      <c r="D161" s="151">
        <v>32</v>
      </c>
    </row>
    <row r="162" spans="1:4" ht="12.75" customHeight="1">
      <c r="A162" s="149" t="s">
        <v>593</v>
      </c>
      <c r="B162" s="148" t="s">
        <v>2921</v>
      </c>
      <c r="C162" s="150" t="s">
        <v>2922</v>
      </c>
      <c r="D162" s="151">
        <v>16</v>
      </c>
    </row>
    <row r="163" spans="1:4" ht="12.75" customHeight="1">
      <c r="A163" s="149" t="s">
        <v>2864</v>
      </c>
      <c r="B163" s="148" t="s">
        <v>2865</v>
      </c>
      <c r="C163" s="150" t="s">
        <v>2866</v>
      </c>
      <c r="D163" s="151">
        <v>0</v>
      </c>
    </row>
    <row r="164" spans="1:4" ht="12.75" customHeight="1">
      <c r="A164" s="149" t="s">
        <v>263</v>
      </c>
      <c r="B164" s="148" t="s">
        <v>2540</v>
      </c>
      <c r="C164" s="150" t="s">
        <v>2738</v>
      </c>
      <c r="D164" s="151">
        <v>0</v>
      </c>
    </row>
    <row r="165" spans="1:4" ht="12.75" customHeight="1">
      <c r="A165" s="149" t="s">
        <v>574</v>
      </c>
      <c r="B165" s="148" t="s">
        <v>2762</v>
      </c>
      <c r="C165" s="150" t="s">
        <v>2763</v>
      </c>
      <c r="D165" s="151">
        <v>0</v>
      </c>
    </row>
    <row r="166" spans="1:4" ht="12.75" customHeight="1">
      <c r="A166" s="149" t="s">
        <v>910</v>
      </c>
      <c r="B166" s="148" t="s">
        <v>2482</v>
      </c>
      <c r="C166" s="150" t="s">
        <v>2483</v>
      </c>
      <c r="D166" s="151">
        <v>13</v>
      </c>
    </row>
    <row r="167" spans="1:4" ht="12.75" customHeight="1">
      <c r="A167" s="149" t="s">
        <v>517</v>
      </c>
      <c r="B167" s="148" t="s">
        <v>2800</v>
      </c>
      <c r="C167" s="150" t="s">
        <v>2801</v>
      </c>
      <c r="D167" s="151">
        <v>0</v>
      </c>
    </row>
    <row r="168" spans="1:4" ht="12.75" customHeight="1">
      <c r="A168" s="149" t="s">
        <v>583</v>
      </c>
      <c r="B168" s="148" t="s">
        <v>2399</v>
      </c>
      <c r="C168" s="150" t="s">
        <v>2400</v>
      </c>
      <c r="D168" s="151">
        <v>0</v>
      </c>
    </row>
    <row r="169" spans="1:4" ht="12.75" customHeight="1">
      <c r="A169" s="149" t="s">
        <v>532</v>
      </c>
      <c r="B169" s="148" t="s">
        <v>2794</v>
      </c>
      <c r="C169" s="150" t="s">
        <v>2795</v>
      </c>
      <c r="D169" s="151">
        <v>29</v>
      </c>
    </row>
    <row r="170" spans="1:4" ht="12.75" customHeight="1">
      <c r="A170" s="149" t="s">
        <v>697</v>
      </c>
      <c r="B170" s="148" t="s">
        <v>2618</v>
      </c>
      <c r="C170" s="150" t="s">
        <v>2619</v>
      </c>
      <c r="D170" s="151">
        <v>144</v>
      </c>
    </row>
    <row r="171" spans="1:4" ht="12.75" customHeight="1">
      <c r="A171" s="149" t="s">
        <v>1043</v>
      </c>
      <c r="B171" s="148" t="s">
        <v>2934</v>
      </c>
      <c r="C171" s="150" t="s">
        <v>2935</v>
      </c>
      <c r="D171" s="151">
        <v>0</v>
      </c>
    </row>
    <row r="172" spans="1:4" ht="12.75" customHeight="1">
      <c r="A172" s="149" t="s">
        <v>912</v>
      </c>
      <c r="B172" s="148" t="s">
        <v>3023</v>
      </c>
      <c r="C172" s="150" t="s">
        <v>3024</v>
      </c>
      <c r="D172" s="151">
        <v>0</v>
      </c>
    </row>
    <row r="173" spans="1:4" ht="12.75" customHeight="1">
      <c r="A173" s="149" t="s">
        <v>143</v>
      </c>
      <c r="B173" s="148" t="s">
        <v>2764</v>
      </c>
      <c r="C173" s="150" t="s">
        <v>2765</v>
      </c>
      <c r="D173" s="151">
        <v>2</v>
      </c>
    </row>
    <row r="174" spans="1:4" ht="12.75" customHeight="1">
      <c r="A174" s="149" t="s">
        <v>330</v>
      </c>
      <c r="B174" s="148" t="s">
        <v>2436</v>
      </c>
      <c r="C174" s="150" t="s">
        <v>2437</v>
      </c>
      <c r="D174" s="151">
        <v>35</v>
      </c>
    </row>
    <row r="175" spans="1:4" ht="12.75" customHeight="1">
      <c r="A175" s="149" t="s">
        <v>994</v>
      </c>
      <c r="B175" s="148" t="s">
        <v>2712</v>
      </c>
      <c r="C175" s="150" t="s">
        <v>2713</v>
      </c>
      <c r="D175" s="151">
        <v>24</v>
      </c>
    </row>
    <row r="176" spans="1:4" ht="12.75" customHeight="1">
      <c r="A176" s="149" t="s">
        <v>126</v>
      </c>
      <c r="B176" s="148" t="s">
        <v>2566</v>
      </c>
      <c r="C176" s="150" t="s">
        <v>2567</v>
      </c>
      <c r="D176" s="151">
        <v>0</v>
      </c>
    </row>
    <row r="177" spans="1:4" ht="12.75" customHeight="1">
      <c r="A177" s="149" t="s">
        <v>2835</v>
      </c>
      <c r="B177" s="148" t="s">
        <v>2836</v>
      </c>
      <c r="C177" s="150" t="s">
        <v>2837</v>
      </c>
      <c r="D177" s="151">
        <v>0</v>
      </c>
    </row>
    <row r="178" spans="1:4" ht="12.75" customHeight="1">
      <c r="A178" s="149" t="s">
        <v>837</v>
      </c>
      <c r="B178" s="148" t="s">
        <v>2726</v>
      </c>
      <c r="C178" s="150" t="s">
        <v>2727</v>
      </c>
      <c r="D178" s="151">
        <v>0</v>
      </c>
    </row>
    <row r="179" spans="1:4" ht="12.75" customHeight="1">
      <c r="A179" s="149" t="s">
        <v>190</v>
      </c>
      <c r="B179" s="148" t="s">
        <v>2697</v>
      </c>
      <c r="C179" s="150" t="s">
        <v>2698</v>
      </c>
      <c r="D179" s="151">
        <v>25</v>
      </c>
    </row>
    <row r="180" spans="1:4" ht="12.75" customHeight="1">
      <c r="A180" s="149" t="s">
        <v>692</v>
      </c>
      <c r="B180" s="148" t="s">
        <v>2462</v>
      </c>
      <c r="C180" s="150" t="s">
        <v>2463</v>
      </c>
      <c r="D180" s="151">
        <v>0</v>
      </c>
    </row>
    <row r="181" spans="1:4" ht="12.75" customHeight="1">
      <c r="A181" s="149" t="s">
        <v>847</v>
      </c>
      <c r="B181" s="148" t="s">
        <v>3021</v>
      </c>
      <c r="C181" s="150" t="s">
        <v>3022</v>
      </c>
      <c r="D181" s="151">
        <v>0</v>
      </c>
    </row>
    <row r="182" spans="1:4" ht="12.75" customHeight="1">
      <c r="A182" s="149" t="s">
        <v>2423</v>
      </c>
      <c r="B182" s="148" t="s">
        <v>3114</v>
      </c>
      <c r="C182" s="150" t="s">
        <v>2424</v>
      </c>
      <c r="D182" s="151">
        <v>0</v>
      </c>
    </row>
    <row r="183" spans="1:4" ht="12.75" customHeight="1">
      <c r="A183" s="149" t="s">
        <v>664</v>
      </c>
      <c r="B183" s="148" t="s">
        <v>2551</v>
      </c>
      <c r="C183" s="150" t="s">
        <v>2552</v>
      </c>
      <c r="D183" s="151">
        <v>0</v>
      </c>
    </row>
    <row r="184" spans="1:4" ht="12.75" customHeight="1">
      <c r="A184" s="149" t="s">
        <v>843</v>
      </c>
      <c r="B184" s="148" t="s">
        <v>2682</v>
      </c>
      <c r="C184" s="150" t="s">
        <v>2683</v>
      </c>
      <c r="D184" s="151">
        <v>0</v>
      </c>
    </row>
    <row r="185" spans="1:4" ht="12.75" customHeight="1">
      <c r="A185" s="149" t="s">
        <v>2954</v>
      </c>
      <c r="B185" s="148" t="s">
        <v>2955</v>
      </c>
      <c r="C185" s="150" t="s">
        <v>2956</v>
      </c>
      <c r="D185" s="151">
        <v>0</v>
      </c>
    </row>
    <row r="186" spans="1:4" ht="12.75" customHeight="1">
      <c r="A186" s="149" t="s">
        <v>959</v>
      </c>
      <c r="B186" s="148" t="s">
        <v>2570</v>
      </c>
      <c r="C186" s="150" t="s">
        <v>2571</v>
      </c>
      <c r="D186" s="151">
        <v>4</v>
      </c>
    </row>
    <row r="187" spans="1:4" ht="12.75" customHeight="1">
      <c r="A187" s="149" t="s">
        <v>2487</v>
      </c>
      <c r="B187" s="148" t="s">
        <v>3124</v>
      </c>
      <c r="C187" s="150" t="s">
        <v>3134</v>
      </c>
      <c r="D187" s="151">
        <v>39</v>
      </c>
    </row>
    <row r="188" spans="1:4" ht="12.75" customHeight="1">
      <c r="A188" s="149" t="s">
        <v>2521</v>
      </c>
      <c r="B188" s="148" t="s">
        <v>2522</v>
      </c>
      <c r="C188" s="150" t="s">
        <v>2523</v>
      </c>
      <c r="D188" s="151">
        <v>0</v>
      </c>
    </row>
    <row r="189" spans="1:4" ht="12.75" customHeight="1">
      <c r="A189" s="149" t="s">
        <v>604</v>
      </c>
      <c r="B189" s="148" t="s">
        <v>2637</v>
      </c>
      <c r="C189" s="150" t="s">
        <v>2638</v>
      </c>
      <c r="D189" s="151">
        <v>10</v>
      </c>
    </row>
    <row r="190" spans="1:4" ht="12.75" customHeight="1">
      <c r="A190" s="149" t="s">
        <v>558</v>
      </c>
      <c r="B190" s="148" t="s">
        <v>2886</v>
      </c>
      <c r="C190" s="150" t="s">
        <v>2887</v>
      </c>
      <c r="D190" s="151">
        <v>134</v>
      </c>
    </row>
    <row r="191" spans="1:4" ht="12.75" customHeight="1">
      <c r="A191" s="149" t="s">
        <v>2487</v>
      </c>
      <c r="B191" s="148" t="s">
        <v>2513</v>
      </c>
      <c r="C191" s="150" t="s">
        <v>2514</v>
      </c>
      <c r="D191" s="151">
        <v>55</v>
      </c>
    </row>
    <row r="192" spans="1:4" ht="12.75" customHeight="1">
      <c r="A192" s="149" t="s">
        <v>537</v>
      </c>
      <c r="B192" s="148" t="s">
        <v>2593</v>
      </c>
      <c r="C192" s="150" t="s">
        <v>2594</v>
      </c>
      <c r="D192" s="151">
        <v>47</v>
      </c>
    </row>
    <row r="193" spans="1:4" ht="12.75" customHeight="1">
      <c r="A193" s="149" t="s">
        <v>130</v>
      </c>
      <c r="B193" s="148" t="s">
        <v>2356</v>
      </c>
      <c r="C193" s="150" t="s">
        <v>2877</v>
      </c>
      <c r="D193" s="151">
        <v>0</v>
      </c>
    </row>
    <row r="194" spans="1:4" ht="12.75" customHeight="1">
      <c r="A194" s="149" t="s">
        <v>257</v>
      </c>
      <c r="B194" s="148" t="s">
        <v>2412</v>
      </c>
      <c r="C194" s="150" t="s">
        <v>2649</v>
      </c>
      <c r="D194" s="151">
        <v>0</v>
      </c>
    </row>
    <row r="195" spans="1:4" ht="12.75" customHeight="1">
      <c r="A195" s="149" t="s">
        <v>2448</v>
      </c>
      <c r="B195" s="148" t="s">
        <v>3115</v>
      </c>
      <c r="C195" s="150" t="s">
        <v>2752</v>
      </c>
      <c r="D195" s="151">
        <v>0</v>
      </c>
    </row>
    <row r="196" spans="1:4" ht="12.75" customHeight="1">
      <c r="A196" s="149" t="s">
        <v>950</v>
      </c>
      <c r="B196" s="148" t="s">
        <v>2739</v>
      </c>
      <c r="C196" s="150" t="s">
        <v>2740</v>
      </c>
      <c r="D196" s="151">
        <v>0</v>
      </c>
    </row>
    <row r="197" spans="1:4" ht="12.75" customHeight="1">
      <c r="A197" s="149" t="s">
        <v>571</v>
      </c>
      <c r="B197" s="148" t="s">
        <v>3116</v>
      </c>
      <c r="C197" s="150" t="s">
        <v>2667</v>
      </c>
      <c r="D197" s="151">
        <v>120</v>
      </c>
    </row>
    <row r="198" spans="1:4" ht="12.75" customHeight="1">
      <c r="A198" s="149" t="s">
        <v>2487</v>
      </c>
      <c r="B198" s="148" t="s">
        <v>2809</v>
      </c>
      <c r="C198" s="150" t="s">
        <v>2810</v>
      </c>
      <c r="D198" s="151">
        <v>0</v>
      </c>
    </row>
    <row r="199" spans="1:4" ht="12.75" customHeight="1">
      <c r="A199" s="149" t="s">
        <v>721</v>
      </c>
      <c r="B199" s="148" t="s">
        <v>2862</v>
      </c>
      <c r="C199" s="150" t="s">
        <v>2863</v>
      </c>
      <c r="D199" s="151">
        <v>0</v>
      </c>
    </row>
    <row r="200" spans="1:4" ht="12.75" customHeight="1">
      <c r="A200" s="149" t="s">
        <v>988</v>
      </c>
      <c r="B200" s="148" t="s">
        <v>2549</v>
      </c>
      <c r="C200" s="150" t="s">
        <v>2550</v>
      </c>
      <c r="D200" s="151">
        <v>0</v>
      </c>
    </row>
    <row r="201" spans="1:4" ht="12.75" customHeight="1">
      <c r="A201" s="149" t="s">
        <v>2572</v>
      </c>
      <c r="B201" s="148" t="s">
        <v>2573</v>
      </c>
      <c r="C201" s="150" t="s">
        <v>2574</v>
      </c>
      <c r="D201" s="151">
        <v>0</v>
      </c>
    </row>
    <row r="202" spans="1:4" ht="12.75" customHeight="1">
      <c r="A202" s="149" t="s">
        <v>202</v>
      </c>
      <c r="B202" s="148" t="s">
        <v>199</v>
      </c>
      <c r="C202" s="150" t="s">
        <v>2721</v>
      </c>
      <c r="D202" s="151">
        <v>6</v>
      </c>
    </row>
    <row r="203" spans="1:4" ht="12.75" customHeight="1">
      <c r="A203" s="149" t="s">
        <v>2535</v>
      </c>
      <c r="B203" s="148" t="s">
        <v>2536</v>
      </c>
      <c r="C203" s="150" t="s">
        <v>2537</v>
      </c>
      <c r="D203" s="151">
        <v>0</v>
      </c>
    </row>
    <row r="204" spans="1:4" ht="12.75" customHeight="1">
      <c r="A204" s="149" t="s">
        <v>886</v>
      </c>
      <c r="B204" s="148" t="s">
        <v>2908</v>
      </c>
      <c r="C204" s="150" t="s">
        <v>2909</v>
      </c>
      <c r="D204" s="151">
        <v>0</v>
      </c>
    </row>
    <row r="205" spans="1:4" ht="12.75" customHeight="1">
      <c r="A205" s="149" t="s">
        <v>627</v>
      </c>
      <c r="B205" s="148" t="s">
        <v>3005</v>
      </c>
      <c r="C205" s="150" t="s">
        <v>3006</v>
      </c>
      <c r="D205" s="151">
        <v>0</v>
      </c>
    </row>
    <row r="206" spans="1:4" ht="12.75" customHeight="1">
      <c r="A206" s="149" t="s">
        <v>438</v>
      </c>
      <c r="B206" s="148" t="s">
        <v>2407</v>
      </c>
      <c r="C206" s="150" t="s">
        <v>2408</v>
      </c>
      <c r="D206" s="151">
        <v>54</v>
      </c>
    </row>
    <row r="207" spans="1:4" ht="12.75" customHeight="1">
      <c r="A207" s="149" t="s">
        <v>2979</v>
      </c>
      <c r="B207" s="148" t="s">
        <v>2980</v>
      </c>
      <c r="C207" s="150" t="s">
        <v>2981</v>
      </c>
      <c r="D207" s="151">
        <v>0</v>
      </c>
    </row>
    <row r="208" spans="1:4" ht="12.75" customHeight="1">
      <c r="A208" s="149" t="s">
        <v>497</v>
      </c>
      <c r="B208" s="148" t="s">
        <v>2952</v>
      </c>
      <c r="C208" s="150" t="s">
        <v>2953</v>
      </c>
      <c r="D208" s="151">
        <v>9</v>
      </c>
    </row>
    <row r="209" spans="1:4" ht="12.75" customHeight="1">
      <c r="A209" s="149" t="s">
        <v>2661</v>
      </c>
      <c r="B209" s="148" t="s">
        <v>2662</v>
      </c>
      <c r="C209" s="150" t="s">
        <v>2663</v>
      </c>
      <c r="D209" s="151">
        <v>1</v>
      </c>
    </row>
    <row r="210" spans="1:4" ht="12.75" customHeight="1">
      <c r="A210" s="149" t="s">
        <v>2414</v>
      </c>
      <c r="B210" s="148" t="s">
        <v>2415</v>
      </c>
      <c r="C210" s="150" t="s">
        <v>2416</v>
      </c>
      <c r="D210" s="151">
        <v>0</v>
      </c>
    </row>
    <row r="211" spans="1:4" ht="12.75" customHeight="1">
      <c r="A211" s="149" t="s">
        <v>83</v>
      </c>
      <c r="B211" s="148" t="s">
        <v>2641</v>
      </c>
      <c r="C211" s="150" t="s">
        <v>2642</v>
      </c>
      <c r="D211" s="151">
        <v>191</v>
      </c>
    </row>
    <row r="212" spans="1:4" ht="12.75" customHeight="1">
      <c r="A212" s="149" t="s">
        <v>2999</v>
      </c>
      <c r="B212" s="148" t="s">
        <v>3000</v>
      </c>
      <c r="C212" s="150" t="s">
        <v>3001</v>
      </c>
      <c r="D212" s="151">
        <v>0</v>
      </c>
    </row>
    <row r="213" spans="1:4" ht="12.75" customHeight="1">
      <c r="A213" s="149" t="s">
        <v>407</v>
      </c>
      <c r="B213" s="148" t="s">
        <v>2831</v>
      </c>
      <c r="C213" s="150" t="s">
        <v>2832</v>
      </c>
      <c r="D213" s="151">
        <v>29</v>
      </c>
    </row>
    <row r="214" spans="1:4" ht="12.75" customHeight="1">
      <c r="A214" s="149" t="s">
        <v>482</v>
      </c>
      <c r="B214" s="148" t="s">
        <v>2385</v>
      </c>
      <c r="C214" s="150" t="s">
        <v>2386</v>
      </c>
      <c r="D214" s="151">
        <v>22</v>
      </c>
    </row>
    <row r="215" spans="1:4" ht="12.75" customHeight="1">
      <c r="A215" s="149" t="s">
        <v>2653</v>
      </c>
      <c r="B215" s="148" t="s">
        <v>2654</v>
      </c>
      <c r="C215" s="150" t="s">
        <v>2655</v>
      </c>
      <c r="D215" s="151">
        <v>9</v>
      </c>
    </row>
    <row r="216" spans="1:4" ht="12.75" customHeight="1">
      <c r="A216" s="149" t="s">
        <v>249</v>
      </c>
      <c r="B216" s="148" t="s">
        <v>3117</v>
      </c>
      <c r="C216" s="150" t="s">
        <v>2923</v>
      </c>
      <c r="D216" s="151">
        <v>41</v>
      </c>
    </row>
    <row r="217" spans="1:4" ht="12.75" customHeight="1">
      <c r="A217" s="149" t="s">
        <v>599</v>
      </c>
      <c r="B217" s="148" t="s">
        <v>2787</v>
      </c>
      <c r="C217" s="150" t="s">
        <v>2788</v>
      </c>
      <c r="D217" s="151">
        <v>0</v>
      </c>
    </row>
    <row r="218" spans="1:4" ht="12.75" customHeight="1">
      <c r="A218" s="149" t="s">
        <v>167</v>
      </c>
      <c r="B218" s="148" t="s">
        <v>2337</v>
      </c>
      <c r="C218" s="150" t="s">
        <v>2338</v>
      </c>
      <c r="D218" s="151">
        <v>18</v>
      </c>
    </row>
    <row r="219" spans="1:4" ht="12.75" customHeight="1">
      <c r="A219" s="149" t="s">
        <v>2815</v>
      </c>
      <c r="B219" s="148" t="s">
        <v>2816</v>
      </c>
      <c r="C219" s="150" t="s">
        <v>2817</v>
      </c>
      <c r="D219" s="151">
        <v>0</v>
      </c>
    </row>
    <row r="220" spans="1:4" ht="12.75" customHeight="1">
      <c r="A220" s="149" t="s">
        <v>52</v>
      </c>
      <c r="B220" s="148" t="s">
        <v>2892</v>
      </c>
      <c r="C220" s="150" t="s">
        <v>2893</v>
      </c>
      <c r="D220" s="151">
        <v>10</v>
      </c>
    </row>
    <row r="221" spans="1:4" ht="12.75" customHeight="1">
      <c r="A221" s="149" t="s">
        <v>677</v>
      </c>
      <c r="B221" s="148" t="s">
        <v>2904</v>
      </c>
      <c r="C221" s="150" t="s">
        <v>2905</v>
      </c>
      <c r="D221" s="151">
        <v>57</v>
      </c>
    </row>
    <row r="222" spans="1:4" ht="12.75" customHeight="1">
      <c r="A222" s="149" t="s">
        <v>541</v>
      </c>
      <c r="B222" s="148" t="s">
        <v>2380</v>
      </c>
      <c r="C222" s="150" t="s">
        <v>2381</v>
      </c>
      <c r="D222" s="151">
        <v>55</v>
      </c>
    </row>
    <row r="223" spans="1:4" ht="12.75" customHeight="1">
      <c r="A223" s="149" t="s">
        <v>2402</v>
      </c>
      <c r="B223" s="148" t="s">
        <v>2403</v>
      </c>
      <c r="C223" s="150" t="s">
        <v>2404</v>
      </c>
      <c r="D223" s="151">
        <v>0</v>
      </c>
    </row>
    <row r="224" spans="1:4" ht="12.75" customHeight="1">
      <c r="A224" s="149" t="s">
        <v>67</v>
      </c>
      <c r="B224" s="148" t="s">
        <v>2370</v>
      </c>
      <c r="C224" s="150" t="s">
        <v>2371</v>
      </c>
      <c r="D224" s="151">
        <v>1</v>
      </c>
    </row>
    <row r="225" spans="1:4" ht="12.75" customHeight="1">
      <c r="A225" s="149" t="s">
        <v>2487</v>
      </c>
      <c r="B225" s="148" t="s">
        <v>2819</v>
      </c>
      <c r="C225" s="150" t="s">
        <v>2820</v>
      </c>
      <c r="D225" s="151">
        <v>29</v>
      </c>
    </row>
    <row r="226" spans="1:4" ht="12.75" customHeight="1">
      <c r="A226" s="149" t="s">
        <v>725</v>
      </c>
      <c r="B226" s="148" t="s">
        <v>2372</v>
      </c>
      <c r="C226" s="150" t="s">
        <v>2373</v>
      </c>
      <c r="D226" s="151">
        <v>0</v>
      </c>
    </row>
    <row r="227" spans="1:4" ht="12.75" customHeight="1">
      <c r="A227" s="149" t="s">
        <v>337</v>
      </c>
      <c r="B227" s="148" t="s">
        <v>2378</v>
      </c>
      <c r="C227" s="150" t="s">
        <v>2379</v>
      </c>
      <c r="D227" s="151">
        <v>57</v>
      </c>
    </row>
    <row r="228" spans="1:4" ht="12.75" customHeight="1">
      <c r="A228" s="149" t="s">
        <v>212</v>
      </c>
      <c r="B228" s="148" t="s">
        <v>2728</v>
      </c>
      <c r="C228" s="150" t="s">
        <v>2729</v>
      </c>
      <c r="D228" s="151">
        <v>71</v>
      </c>
    </row>
    <row r="229" spans="1:4" ht="12.75" customHeight="1">
      <c r="A229" s="149" t="s">
        <v>428</v>
      </c>
      <c r="B229" s="148" t="s">
        <v>2776</v>
      </c>
      <c r="C229" s="150" t="s">
        <v>2777</v>
      </c>
      <c r="D229" s="151">
        <v>0</v>
      </c>
    </row>
    <row r="230" spans="1:4" ht="12.75" customHeight="1">
      <c r="A230" s="149" t="s">
        <v>2430</v>
      </c>
      <c r="B230" s="148" t="s">
        <v>2431</v>
      </c>
      <c r="C230" s="150" t="s">
        <v>2432</v>
      </c>
      <c r="D230" s="151">
        <v>0</v>
      </c>
    </row>
    <row r="231" spans="1:4" ht="12.75" customHeight="1">
      <c r="A231" s="149" t="s">
        <v>1021</v>
      </c>
      <c r="B231" s="148" t="s">
        <v>2639</v>
      </c>
      <c r="C231" s="150" t="s">
        <v>2640</v>
      </c>
      <c r="D231" s="151">
        <v>0</v>
      </c>
    </row>
    <row r="232" spans="1:4" ht="12.75" customHeight="1">
      <c r="A232" s="149" t="s">
        <v>2555</v>
      </c>
      <c r="B232" s="148" t="s">
        <v>2362</v>
      </c>
      <c r="C232" s="150" t="s">
        <v>2556</v>
      </c>
      <c r="D232" s="151">
        <v>0</v>
      </c>
    </row>
    <row r="233" spans="1:4" ht="12.75" customHeight="1">
      <c r="A233" s="149" t="s">
        <v>2730</v>
      </c>
      <c r="B233" s="148" t="s">
        <v>2731</v>
      </c>
      <c r="C233" s="150" t="s">
        <v>2732</v>
      </c>
      <c r="D233" s="151">
        <v>0</v>
      </c>
    </row>
    <row r="234" spans="1:4" ht="12.75" customHeight="1">
      <c r="A234" s="149" t="s">
        <v>375</v>
      </c>
      <c r="B234" s="148" t="s">
        <v>2542</v>
      </c>
      <c r="C234" s="150" t="s">
        <v>2543</v>
      </c>
      <c r="D234" s="151">
        <v>0</v>
      </c>
    </row>
    <row r="235" spans="1:4" ht="12.75" customHeight="1">
      <c r="A235" s="149" t="s">
        <v>521</v>
      </c>
      <c r="B235" s="148" t="s">
        <v>2480</v>
      </c>
      <c r="C235" s="150" t="s">
        <v>2481</v>
      </c>
      <c r="D235" s="151">
        <v>0</v>
      </c>
    </row>
    <row r="236" spans="1:4" ht="12.75" customHeight="1">
      <c r="A236" s="149" t="s">
        <v>98</v>
      </c>
      <c r="B236" s="148" t="s">
        <v>2599</v>
      </c>
      <c r="C236" s="150" t="s">
        <v>2600</v>
      </c>
      <c r="D236" s="151">
        <v>162</v>
      </c>
    </row>
    <row r="237" spans="1:4" ht="12.75" customHeight="1">
      <c r="A237" s="149" t="s">
        <v>901</v>
      </c>
      <c r="B237" s="148" t="s">
        <v>2918</v>
      </c>
      <c r="C237" s="150" t="s">
        <v>2919</v>
      </c>
      <c r="D237" s="151">
        <v>0</v>
      </c>
    </row>
    <row r="238" spans="1:4" ht="12.75" customHeight="1">
      <c r="A238" s="149" t="s">
        <v>2487</v>
      </c>
      <c r="B238" s="148" t="s">
        <v>740</v>
      </c>
      <c r="C238" s="150" t="s">
        <v>2903</v>
      </c>
      <c r="D238" s="151">
        <v>0</v>
      </c>
    </row>
    <row r="239" spans="1:4" ht="12.75" customHeight="1">
      <c r="A239" s="149" t="s">
        <v>403</v>
      </c>
      <c r="B239" s="148" t="s">
        <v>2591</v>
      </c>
      <c r="C239" s="150" t="s">
        <v>2720</v>
      </c>
      <c r="D239" s="151">
        <v>3</v>
      </c>
    </row>
    <row r="240" spans="1:4" ht="12.75" customHeight="1">
      <c r="A240" s="149" t="s">
        <v>325</v>
      </c>
      <c r="B240" s="148" t="s">
        <v>2748</v>
      </c>
      <c r="C240" s="150" t="s">
        <v>2749</v>
      </c>
      <c r="D240" s="151">
        <v>30</v>
      </c>
    </row>
    <row r="241" spans="1:4" ht="12.75" customHeight="1">
      <c r="A241" s="149" t="s">
        <v>2392</v>
      </c>
      <c r="B241" s="148" t="s">
        <v>2393</v>
      </c>
      <c r="C241" s="150" t="s">
        <v>2394</v>
      </c>
      <c r="D241" s="151">
        <v>0</v>
      </c>
    </row>
    <row r="242" spans="1:4" ht="12.75" customHeight="1">
      <c r="A242" s="149" t="s">
        <v>307</v>
      </c>
      <c r="B242" s="148" t="s">
        <v>306</v>
      </c>
      <c r="C242" s="150" t="s">
        <v>2351</v>
      </c>
      <c r="D242" s="151">
        <v>134</v>
      </c>
    </row>
    <row r="243" spans="1:4" ht="12.75" customHeight="1">
      <c r="A243" s="149" t="s">
        <v>2656</v>
      </c>
      <c r="B243" s="148" t="s">
        <v>2657</v>
      </c>
      <c r="C243" s="150" t="s">
        <v>2658</v>
      </c>
      <c r="D243" s="151">
        <v>0</v>
      </c>
    </row>
    <row r="244" spans="1:4" ht="12.75" customHeight="1">
      <c r="A244" s="149" t="s">
        <v>2784</v>
      </c>
      <c r="B244" s="148" t="s">
        <v>2785</v>
      </c>
      <c r="C244" s="150" t="s">
        <v>2786</v>
      </c>
      <c r="D244" s="151">
        <v>0</v>
      </c>
    </row>
    <row r="245" spans="1:4" ht="12.75" customHeight="1">
      <c r="A245" s="149" t="s">
        <v>245</v>
      </c>
      <c r="B245" s="148" t="s">
        <v>2624</v>
      </c>
      <c r="C245" s="150" t="s">
        <v>2704</v>
      </c>
      <c r="D245" s="151">
        <v>82</v>
      </c>
    </row>
    <row r="246" spans="1:4" ht="12.75" customHeight="1">
      <c r="A246" s="149" t="s">
        <v>684</v>
      </c>
      <c r="B246" s="148" t="s">
        <v>2564</v>
      </c>
      <c r="C246" s="150" t="s">
        <v>2565</v>
      </c>
      <c r="D246" s="151">
        <v>0</v>
      </c>
    </row>
    <row r="247" spans="1:4" ht="12.75" customHeight="1">
      <c r="A247" s="149" t="s">
        <v>322</v>
      </c>
      <c r="B247" s="148" t="s">
        <v>2524</v>
      </c>
      <c r="C247" s="150" t="s">
        <v>2525</v>
      </c>
      <c r="D247" s="151">
        <v>0</v>
      </c>
    </row>
    <row r="248" spans="1:4" ht="12.75" customHeight="1">
      <c r="A248" s="149" t="s">
        <v>178</v>
      </c>
      <c r="B248" s="148" t="s">
        <v>2936</v>
      </c>
      <c r="C248" s="150" t="s">
        <v>2937</v>
      </c>
      <c r="D248" s="151">
        <v>75</v>
      </c>
    </row>
    <row r="249" spans="1:4" ht="12.75" customHeight="1">
      <c r="A249" s="149" t="s">
        <v>3049</v>
      </c>
      <c r="B249" s="148" t="s">
        <v>3050</v>
      </c>
      <c r="C249" s="150" t="s">
        <v>3051</v>
      </c>
      <c r="D249" s="151">
        <v>0</v>
      </c>
    </row>
    <row r="250" spans="1:4" ht="12.75" customHeight="1">
      <c r="A250" s="149" t="s">
        <v>564</v>
      </c>
      <c r="B250" s="148" t="s">
        <v>2526</v>
      </c>
      <c r="C250" s="150" t="s">
        <v>2527</v>
      </c>
      <c r="D250" s="151">
        <v>30</v>
      </c>
    </row>
    <row r="251" spans="1:4" ht="12.75" customHeight="1">
      <c r="A251" s="149" t="s">
        <v>947</v>
      </c>
      <c r="B251" s="148" t="s">
        <v>2753</v>
      </c>
      <c r="C251" s="150" t="s">
        <v>2754</v>
      </c>
      <c r="D251" s="151">
        <v>0</v>
      </c>
    </row>
    <row r="252" spans="1:4" ht="12.75" customHeight="1">
      <c r="A252" s="149" t="s">
        <v>1038</v>
      </c>
      <c r="B252" s="148" t="s">
        <v>2560</v>
      </c>
      <c r="C252" s="150" t="s">
        <v>2561</v>
      </c>
      <c r="D252" s="151">
        <v>0</v>
      </c>
    </row>
    <row r="253" spans="1:4" ht="12.75" customHeight="1">
      <c r="A253" s="149" t="s">
        <v>641</v>
      </c>
      <c r="B253" s="148" t="s">
        <v>2562</v>
      </c>
      <c r="C253" s="150" t="s">
        <v>3014</v>
      </c>
      <c r="D253" s="151">
        <v>64</v>
      </c>
    </row>
    <row r="254" spans="1:4" ht="12.75" customHeight="1">
      <c r="A254" s="149" t="s">
        <v>2664</v>
      </c>
      <c r="B254" s="148" t="s">
        <v>2665</v>
      </c>
      <c r="C254" s="150" t="s">
        <v>2666</v>
      </c>
      <c r="D254" s="151">
        <v>1</v>
      </c>
    </row>
    <row r="255" spans="1:4" ht="12.75" customHeight="1">
      <c r="A255" s="149" t="s">
        <v>475</v>
      </c>
      <c r="B255" s="148" t="s">
        <v>2792</v>
      </c>
      <c r="C255" s="150" t="s">
        <v>2793</v>
      </c>
      <c r="D255" s="151">
        <v>86</v>
      </c>
    </row>
    <row r="256" spans="1:4" ht="12.75" customHeight="1">
      <c r="A256" s="149" t="s">
        <v>653</v>
      </c>
      <c r="B256" s="148" t="s">
        <v>2595</v>
      </c>
      <c r="C256" s="150" t="s">
        <v>2596</v>
      </c>
      <c r="D256" s="151">
        <v>0</v>
      </c>
    </row>
    <row r="257" spans="1:4" ht="12.75" customHeight="1">
      <c r="A257" s="149" t="s">
        <v>1018</v>
      </c>
      <c r="B257" s="148" t="s">
        <v>2894</v>
      </c>
      <c r="C257" s="150" t="s">
        <v>2895</v>
      </c>
      <c r="D257" s="151">
        <v>14</v>
      </c>
    </row>
    <row r="258" spans="1:4" ht="12.75" customHeight="1">
      <c r="A258" s="149" t="s">
        <v>853</v>
      </c>
      <c r="B258" s="148" t="s">
        <v>2900</v>
      </c>
      <c r="C258" s="150" t="s">
        <v>2901</v>
      </c>
      <c r="D258" s="151">
        <v>0</v>
      </c>
    </row>
    <row r="259" spans="1:4" ht="12.75" customHeight="1">
      <c r="A259" s="149" t="s">
        <v>924</v>
      </c>
      <c r="B259" s="148" t="s">
        <v>2940</v>
      </c>
      <c r="C259" s="150" t="s">
        <v>2941</v>
      </c>
      <c r="D259" s="151">
        <v>0</v>
      </c>
    </row>
    <row r="260" spans="1:4" ht="12.75" customHeight="1">
      <c r="A260" s="149" t="s">
        <v>620</v>
      </c>
      <c r="B260" s="148" t="s">
        <v>619</v>
      </c>
      <c r="C260" s="150" t="s">
        <v>2645</v>
      </c>
      <c r="D260" s="151">
        <v>43</v>
      </c>
    </row>
    <row r="261" spans="1:4" ht="12.75" customHeight="1">
      <c r="A261" s="149" t="s">
        <v>344</v>
      </c>
      <c r="B261" s="148" t="s">
        <v>2601</v>
      </c>
      <c r="C261" s="150" t="s">
        <v>2602</v>
      </c>
      <c r="D261" s="151">
        <v>3</v>
      </c>
    </row>
    <row r="262" spans="1:4" ht="12.75" customHeight="1">
      <c r="A262" s="149" t="s">
        <v>2717</v>
      </c>
      <c r="B262" s="148" t="s">
        <v>2718</v>
      </c>
      <c r="C262" s="150" t="s">
        <v>2920</v>
      </c>
      <c r="D262" s="151">
        <v>0</v>
      </c>
    </row>
    <row r="263" spans="1:4" ht="12.75" customHeight="1">
      <c r="A263" s="149" t="s">
        <v>431</v>
      </c>
      <c r="B263" s="148" t="s">
        <v>2856</v>
      </c>
      <c r="C263" s="150" t="s">
        <v>2857</v>
      </c>
      <c r="D263" s="151">
        <v>0</v>
      </c>
    </row>
    <row r="264" spans="1:4" ht="12.75" customHeight="1">
      <c r="A264" s="149" t="s">
        <v>295</v>
      </c>
      <c r="B264" s="148" t="s">
        <v>2969</v>
      </c>
      <c r="C264" s="150" t="s">
        <v>2970</v>
      </c>
      <c r="D264" s="151">
        <v>0</v>
      </c>
    </row>
    <row r="265" spans="1:4" ht="12.75" customHeight="1">
      <c r="A265" s="149" t="s">
        <v>234</v>
      </c>
      <c r="B265" s="148" t="s">
        <v>2838</v>
      </c>
      <c r="C265" s="150" t="s">
        <v>2839</v>
      </c>
      <c r="D265" s="151">
        <v>0</v>
      </c>
    </row>
    <row r="266" spans="1:4" ht="12.75" customHeight="1">
      <c r="A266" s="149" t="s">
        <v>499</v>
      </c>
      <c r="B266" s="148" t="s">
        <v>2455</v>
      </c>
      <c r="C266" s="150" t="s">
        <v>2456</v>
      </c>
      <c r="D266" s="151">
        <v>0</v>
      </c>
    </row>
    <row r="267" spans="1:4" ht="12.75" customHeight="1">
      <c r="A267" s="149" t="s">
        <v>2993</v>
      </c>
      <c r="B267" s="148" t="s">
        <v>2994</v>
      </c>
      <c r="C267" s="150" t="s">
        <v>2995</v>
      </c>
      <c r="D267" s="151">
        <v>0</v>
      </c>
    </row>
    <row r="268" spans="1:4" ht="12.75" customHeight="1">
      <c r="A268" s="149" t="s">
        <v>670</v>
      </c>
      <c r="B268" s="148" t="s">
        <v>2659</v>
      </c>
      <c r="C268" s="150" t="s">
        <v>2660</v>
      </c>
      <c r="D268" s="151">
        <v>9</v>
      </c>
    </row>
    <row r="269" spans="1:4" ht="12.75" customHeight="1">
      <c r="A269" s="149" t="s">
        <v>158</v>
      </c>
      <c r="B269" s="148" t="s">
        <v>2962</v>
      </c>
      <c r="C269" s="150" t="s">
        <v>2963</v>
      </c>
      <c r="D269" s="151">
        <v>98</v>
      </c>
    </row>
    <row r="270" spans="1:4" ht="12.75" customHeight="1">
      <c r="A270" s="149" t="s">
        <v>38</v>
      </c>
      <c r="B270" s="148" t="s">
        <v>2500</v>
      </c>
      <c r="C270" s="150" t="s">
        <v>2501</v>
      </c>
      <c r="D270" s="151">
        <v>97</v>
      </c>
    </row>
    <row r="271" spans="1:4" ht="12.75" customHeight="1">
      <c r="A271" s="149" t="s">
        <v>2847</v>
      </c>
      <c r="B271" s="148" t="s">
        <v>2848</v>
      </c>
      <c r="C271" s="150" t="s">
        <v>2849</v>
      </c>
      <c r="D271" s="151">
        <v>0</v>
      </c>
    </row>
    <row r="272" spans="1:4" ht="12.75" customHeight="1">
      <c r="A272" s="149" t="s">
        <v>124</v>
      </c>
      <c r="B272" s="148" t="s">
        <v>2764</v>
      </c>
      <c r="C272" s="150" t="s">
        <v>2917</v>
      </c>
      <c r="D272" s="151">
        <v>0</v>
      </c>
    </row>
    <row r="273" spans="1:4" ht="12.75" customHeight="1">
      <c r="A273" s="149" t="s">
        <v>391</v>
      </c>
      <c r="B273" s="148" t="s">
        <v>3118</v>
      </c>
      <c r="C273" s="150" t="s">
        <v>2454</v>
      </c>
      <c r="D273" s="151">
        <v>10</v>
      </c>
    </row>
    <row r="274" spans="1:4" ht="12.75" customHeight="1">
      <c r="A274" s="149" t="s">
        <v>2457</v>
      </c>
      <c r="B274" s="148" t="s">
        <v>2458</v>
      </c>
      <c r="C274" s="150" t="s">
        <v>2459</v>
      </c>
      <c r="D274" s="151">
        <v>0</v>
      </c>
    </row>
    <row r="275" spans="1:4" ht="12.75" customHeight="1">
      <c r="A275" s="149" t="s">
        <v>3068</v>
      </c>
      <c r="B275" s="148" t="s">
        <v>3069</v>
      </c>
      <c r="C275" s="150" t="s">
        <v>3070</v>
      </c>
      <c r="D275" s="151">
        <v>0</v>
      </c>
    </row>
    <row r="276" spans="1:4" ht="12.75" customHeight="1">
      <c r="A276" s="149" t="s">
        <v>47</v>
      </c>
      <c r="B276" s="148" t="s">
        <v>2470</v>
      </c>
      <c r="C276" s="150" t="s">
        <v>2471</v>
      </c>
      <c r="D276" s="151">
        <v>15</v>
      </c>
    </row>
    <row r="277" spans="1:4" ht="12.75" customHeight="1">
      <c r="A277" s="149" t="s">
        <v>416</v>
      </c>
      <c r="B277" s="148" t="s">
        <v>2354</v>
      </c>
      <c r="C277" s="150" t="s">
        <v>2355</v>
      </c>
      <c r="D277" s="151">
        <v>22</v>
      </c>
    </row>
    <row r="278" spans="1:4" ht="12.75" customHeight="1">
      <c r="A278" s="149" t="s">
        <v>699</v>
      </c>
      <c r="B278" s="148" t="s">
        <v>2957</v>
      </c>
      <c r="C278" s="150" t="s">
        <v>2958</v>
      </c>
      <c r="D278" s="151">
        <v>0</v>
      </c>
    </row>
    <row r="279" spans="1:4" ht="12.75" customHeight="1">
      <c r="A279" s="149" t="s">
        <v>868</v>
      </c>
      <c r="B279" s="148" t="s">
        <v>2858</v>
      </c>
      <c r="C279" s="150" t="s">
        <v>2859</v>
      </c>
      <c r="D279" s="151">
        <v>0</v>
      </c>
    </row>
    <row r="280" spans="1:4" ht="12.75" customHeight="1">
      <c r="A280" s="149" t="s">
        <v>2487</v>
      </c>
      <c r="B280" s="148" t="s">
        <v>2597</v>
      </c>
      <c r="C280" s="150" t="s">
        <v>3135</v>
      </c>
      <c r="D280" s="151">
        <v>0</v>
      </c>
    </row>
    <row r="281" spans="1:4" ht="12.75" customHeight="1">
      <c r="A281" s="149" t="s">
        <v>274</v>
      </c>
      <c r="B281" s="148" t="s">
        <v>2374</v>
      </c>
      <c r="C281" s="150" t="s">
        <v>2375</v>
      </c>
      <c r="D281" s="151">
        <v>1</v>
      </c>
    </row>
    <row r="282" spans="1:4" ht="12.75" customHeight="1">
      <c r="A282" s="149" t="s">
        <v>1001</v>
      </c>
      <c r="B282" s="148" t="s">
        <v>2772</v>
      </c>
      <c r="C282" s="150" t="s">
        <v>2773</v>
      </c>
      <c r="D282" s="151">
        <v>0</v>
      </c>
    </row>
    <row r="283" spans="1:4" ht="12.75" customHeight="1">
      <c r="A283" s="149" t="s">
        <v>1036</v>
      </c>
      <c r="B283" s="148" t="s">
        <v>2635</v>
      </c>
      <c r="C283" s="150" t="s">
        <v>2636</v>
      </c>
      <c r="D283" s="151">
        <v>13</v>
      </c>
    </row>
    <row r="284" spans="1:4" ht="12.75" customHeight="1">
      <c r="A284" s="149" t="s">
        <v>928</v>
      </c>
      <c r="B284" s="148" t="s">
        <v>2733</v>
      </c>
      <c r="C284" s="150" t="s">
        <v>2734</v>
      </c>
      <c r="D284" s="151">
        <v>0</v>
      </c>
    </row>
    <row r="285" spans="1:4" ht="12.75" customHeight="1">
      <c r="A285" s="149" t="s">
        <v>2487</v>
      </c>
      <c r="B285" s="148" t="s">
        <v>2538</v>
      </c>
      <c r="C285" s="150" t="s">
        <v>2539</v>
      </c>
      <c r="D285" s="151">
        <v>0</v>
      </c>
    </row>
    <row r="286" spans="1:4" ht="12.75" customHeight="1">
      <c r="A286" s="149" t="s">
        <v>465</v>
      </c>
      <c r="B286" s="148" t="s">
        <v>2376</v>
      </c>
      <c r="C286" s="150" t="s">
        <v>2377</v>
      </c>
      <c r="D286" s="151">
        <v>52</v>
      </c>
    </row>
    <row r="287" spans="1:4" ht="12.75" customHeight="1">
      <c r="A287" s="149" t="s">
        <v>2987</v>
      </c>
      <c r="B287" s="148" t="s">
        <v>2988</v>
      </c>
      <c r="C287" s="150" t="s">
        <v>2989</v>
      </c>
      <c r="D287" s="151">
        <v>0</v>
      </c>
    </row>
    <row r="288" spans="1:4" ht="12.75" customHeight="1">
      <c r="A288" s="149" t="s">
        <v>2622</v>
      </c>
      <c r="B288" s="148" t="s">
        <v>2460</v>
      </c>
      <c r="C288" s="150" t="s">
        <v>2623</v>
      </c>
      <c r="D288" s="151">
        <v>0</v>
      </c>
    </row>
    <row r="289" spans="1:4" ht="12.75" customHeight="1">
      <c r="A289" s="149" t="s">
        <v>445</v>
      </c>
      <c r="B289" s="148" t="s">
        <v>2852</v>
      </c>
      <c r="C289" s="150" t="s">
        <v>2853</v>
      </c>
      <c r="D289" s="151">
        <v>0</v>
      </c>
    </row>
    <row r="290" spans="1:4" ht="12.75" customHeight="1">
      <c r="A290" s="149" t="s">
        <v>254</v>
      </c>
      <c r="B290" s="148" t="s">
        <v>2412</v>
      </c>
      <c r="C290" s="150" t="s">
        <v>2413</v>
      </c>
      <c r="D290" s="151">
        <v>29</v>
      </c>
    </row>
    <row r="291" spans="1:4" ht="12.75" customHeight="1">
      <c r="A291" s="149" t="s">
        <v>657</v>
      </c>
      <c r="B291" s="148" t="s">
        <v>2438</v>
      </c>
      <c r="C291" s="150" t="s">
        <v>2439</v>
      </c>
      <c r="D291" s="151">
        <v>18</v>
      </c>
    </row>
    <row r="292" spans="1:4" ht="12.75" customHeight="1">
      <c r="A292" s="149" t="s">
        <v>171</v>
      </c>
      <c r="B292" s="148" t="s">
        <v>2579</v>
      </c>
      <c r="C292" s="150" t="s">
        <v>2580</v>
      </c>
      <c r="D292" s="151">
        <v>125</v>
      </c>
    </row>
    <row r="293" spans="1:4" ht="12.75" customHeight="1">
      <c r="A293" s="149" t="s">
        <v>1005</v>
      </c>
      <c r="B293" s="148" t="s">
        <v>2452</v>
      </c>
      <c r="C293" s="150" t="s">
        <v>2453</v>
      </c>
      <c r="D293" s="151">
        <v>4</v>
      </c>
    </row>
    <row r="294" spans="1:4" ht="12.75" customHeight="1">
      <c r="A294" s="149" t="s">
        <v>755</v>
      </c>
      <c r="B294" s="148" t="s">
        <v>2942</v>
      </c>
      <c r="C294" s="150" t="s">
        <v>2943</v>
      </c>
      <c r="D294" s="151">
        <v>0</v>
      </c>
    </row>
    <row r="295" spans="1:4" ht="12.75" customHeight="1">
      <c r="A295" s="149" t="s">
        <v>2447</v>
      </c>
      <c r="B295" s="148" t="s">
        <v>2448</v>
      </c>
      <c r="C295" s="150" t="s">
        <v>2603</v>
      </c>
      <c r="D295" s="151">
        <v>0</v>
      </c>
    </row>
    <row r="296" spans="1:4" ht="12.75" customHeight="1">
      <c r="A296" s="149" t="s">
        <v>2628</v>
      </c>
      <c r="B296" s="148" t="s">
        <v>2629</v>
      </c>
      <c r="C296" s="150" t="s">
        <v>2630</v>
      </c>
      <c r="D296" s="151">
        <v>0</v>
      </c>
    </row>
    <row r="297" spans="1:4" ht="12.75" customHeight="1">
      <c r="A297" s="149" t="s">
        <v>892</v>
      </c>
      <c r="B297" s="148" t="s">
        <v>2684</v>
      </c>
      <c r="C297" s="150" t="s">
        <v>2685</v>
      </c>
      <c r="D297" s="151">
        <v>0</v>
      </c>
    </row>
    <row r="298" spans="1:4" ht="12.75" customHeight="1">
      <c r="A298" s="149" t="s">
        <v>505</v>
      </c>
      <c r="B298" s="148" t="s">
        <v>2673</v>
      </c>
      <c r="C298" s="150" t="s">
        <v>2674</v>
      </c>
      <c r="D298" s="151">
        <v>0</v>
      </c>
    </row>
    <row r="299" spans="1:4" ht="12.75" customHeight="1">
      <c r="A299" s="149" t="s">
        <v>537</v>
      </c>
      <c r="B299" s="148" t="s">
        <v>3125</v>
      </c>
      <c r="C299" s="150" t="s">
        <v>3136</v>
      </c>
      <c r="D299" s="151">
        <v>27</v>
      </c>
    </row>
    <row r="300" spans="1:4" ht="12.75" customHeight="1">
      <c r="A300" s="149" t="s">
        <v>352</v>
      </c>
      <c r="B300" s="148" t="s">
        <v>2829</v>
      </c>
      <c r="C300" s="150" t="s">
        <v>2830</v>
      </c>
      <c r="D300" s="151">
        <v>31</v>
      </c>
    </row>
    <row r="301" spans="1:4" ht="12.75" customHeight="1">
      <c r="A301" s="149" t="s">
        <v>2487</v>
      </c>
      <c r="B301" s="148" t="s">
        <v>2488</v>
      </c>
      <c r="C301" s="150" t="s">
        <v>2489</v>
      </c>
      <c r="D301" s="151">
        <v>4</v>
      </c>
    </row>
    <row r="302" spans="1:4" ht="12.75" customHeight="1">
      <c r="A302" s="149" t="s">
        <v>283</v>
      </c>
      <c r="B302" s="148" t="s">
        <v>2774</v>
      </c>
      <c r="C302" s="150" t="s">
        <v>2916</v>
      </c>
      <c r="D302" s="151">
        <v>0</v>
      </c>
    </row>
    <row r="303" spans="1:4" ht="12.75" customHeight="1">
      <c r="A303" s="149" t="s">
        <v>3065</v>
      </c>
      <c r="B303" s="148" t="s">
        <v>3066</v>
      </c>
      <c r="C303" s="150" t="s">
        <v>3067</v>
      </c>
      <c r="D303" s="151">
        <v>0</v>
      </c>
    </row>
    <row r="304" spans="1:4" ht="12.75" customHeight="1">
      <c r="A304" s="149" t="s">
        <v>231</v>
      </c>
      <c r="B304" s="148" t="s">
        <v>2585</v>
      </c>
      <c r="C304" s="150" t="s">
        <v>2586</v>
      </c>
      <c r="D304" s="151">
        <v>0</v>
      </c>
    </row>
    <row r="305" spans="1:4" ht="12.75" customHeight="1">
      <c r="A305" s="149" t="s">
        <v>856</v>
      </c>
      <c r="B305" s="148" t="s">
        <v>2821</v>
      </c>
      <c r="C305" s="150" t="s">
        <v>2822</v>
      </c>
      <c r="D305" s="151">
        <v>0</v>
      </c>
    </row>
    <row r="306" spans="1:4" ht="12.75" customHeight="1">
      <c r="A306" s="149" t="s">
        <v>104</v>
      </c>
      <c r="B306" s="148" t="s">
        <v>2364</v>
      </c>
      <c r="C306" s="150" t="s">
        <v>2365</v>
      </c>
      <c r="D306" s="151">
        <v>27</v>
      </c>
    </row>
    <row r="307" spans="1:4" ht="12.75" customHeight="1">
      <c r="A307" s="149" t="s">
        <v>2964</v>
      </c>
      <c r="B307" s="148" t="s">
        <v>2965</v>
      </c>
      <c r="C307" s="150" t="s">
        <v>2966</v>
      </c>
      <c r="D307" s="151">
        <v>0</v>
      </c>
    </row>
    <row r="308" spans="1:4" ht="12.75" customHeight="1">
      <c r="A308" s="149" t="s">
        <v>147</v>
      </c>
      <c r="B308" s="148" t="s">
        <v>2840</v>
      </c>
      <c r="C308" s="150" t="s">
        <v>2841</v>
      </c>
      <c r="D308" s="151">
        <v>14</v>
      </c>
    </row>
    <row r="309" spans="1:4" ht="12.75" customHeight="1">
      <c r="A309" s="149" t="s">
        <v>1034</v>
      </c>
      <c r="B309" s="148" t="s">
        <v>2643</v>
      </c>
      <c r="C309" s="150" t="s">
        <v>2644</v>
      </c>
      <c r="D309" s="151">
        <v>0</v>
      </c>
    </row>
    <row r="310" spans="1:4" ht="12.75" customHeight="1">
      <c r="A310" s="149" t="s">
        <v>1003</v>
      </c>
      <c r="B310" s="148" t="s">
        <v>2417</v>
      </c>
      <c r="C310" s="150" t="s">
        <v>2418</v>
      </c>
      <c r="D310" s="151">
        <v>7</v>
      </c>
    </row>
    <row r="311" spans="1:4" ht="12.75" customHeight="1">
      <c r="A311" s="149" t="s">
        <v>750</v>
      </c>
      <c r="B311" s="148" t="s">
        <v>2823</v>
      </c>
      <c r="C311" s="150" t="s">
        <v>2824</v>
      </c>
      <c r="D311" s="151">
        <v>0</v>
      </c>
    </row>
    <row r="312" spans="1:4" ht="12.75" customHeight="1">
      <c r="A312" s="149" t="s">
        <v>2487</v>
      </c>
      <c r="B312" s="148" t="s">
        <v>2591</v>
      </c>
      <c r="C312" s="150" t="s">
        <v>2592</v>
      </c>
      <c r="D312" s="151">
        <v>0</v>
      </c>
    </row>
    <row r="313" spans="1:4" ht="12.75" customHeight="1">
      <c r="A313" s="149" t="s">
        <v>680</v>
      </c>
      <c r="B313" s="148" t="s">
        <v>2850</v>
      </c>
      <c r="C313" s="150" t="s">
        <v>2851</v>
      </c>
      <c r="D313" s="151">
        <v>118</v>
      </c>
    </row>
    <row r="314" spans="1:4" ht="12.75" customHeight="1">
      <c r="A314" s="149" t="s">
        <v>2487</v>
      </c>
      <c r="B314" s="148" t="s">
        <v>3126</v>
      </c>
      <c r="C314" s="150" t="s">
        <v>3137</v>
      </c>
      <c r="D314" s="151">
        <v>63</v>
      </c>
    </row>
    <row r="315" spans="1:4" ht="12.75" customHeight="1">
      <c r="A315" s="149" t="s">
        <v>2487</v>
      </c>
      <c r="B315" s="148" t="s">
        <v>3127</v>
      </c>
      <c r="C315" s="150" t="s">
        <v>3138</v>
      </c>
      <c r="D315" s="151">
        <v>28</v>
      </c>
    </row>
    <row r="316" spans="1:4" ht="12.75" customHeight="1">
      <c r="A316" s="149" t="s">
        <v>649</v>
      </c>
      <c r="B316" s="148" t="s">
        <v>2929</v>
      </c>
      <c r="C316" s="150" t="s">
        <v>2930</v>
      </c>
      <c r="D316" s="151">
        <v>399</v>
      </c>
    </row>
    <row r="317" spans="1:4" ht="12.75" customHeight="1">
      <c r="A317" s="149" t="s">
        <v>2796</v>
      </c>
      <c r="B317" s="148" t="s">
        <v>2362</v>
      </c>
      <c r="C317" s="150" t="s">
        <v>2797</v>
      </c>
      <c r="D317" s="151">
        <v>20</v>
      </c>
    </row>
    <row r="318" spans="1:4" ht="12.75" customHeight="1">
      <c r="A318" s="149" t="s">
        <v>112</v>
      </c>
      <c r="B318" s="148" t="s">
        <v>2425</v>
      </c>
      <c r="C318" s="150" t="s">
        <v>2818</v>
      </c>
      <c r="D318" s="151">
        <v>37</v>
      </c>
    </row>
    <row r="319" spans="1:4" ht="12.75" customHeight="1">
      <c r="A319" s="149" t="s">
        <v>200</v>
      </c>
      <c r="B319" s="148" t="s">
        <v>199</v>
      </c>
      <c r="C319" s="150" t="s">
        <v>2714</v>
      </c>
      <c r="D319" s="151">
        <v>52</v>
      </c>
    </row>
    <row r="320" spans="1:4" ht="12.75" customHeight="1">
      <c r="A320" s="149" t="s">
        <v>269</v>
      </c>
      <c r="B320" s="148" t="s">
        <v>2517</v>
      </c>
      <c r="C320" s="150" t="s">
        <v>2518</v>
      </c>
      <c r="D320" s="151">
        <v>0</v>
      </c>
    </row>
    <row r="321" spans="1:4" ht="12.75" customHeight="1">
      <c r="A321" s="149" t="s">
        <v>945</v>
      </c>
      <c r="B321" s="148" t="s">
        <v>2589</v>
      </c>
      <c r="C321" s="150" t="s">
        <v>2590</v>
      </c>
      <c r="D321" s="151">
        <v>0</v>
      </c>
    </row>
    <row r="322" spans="1:4" ht="12.75" customHeight="1">
      <c r="A322" s="149" t="s">
        <v>747</v>
      </c>
      <c r="B322" s="148" t="s">
        <v>2906</v>
      </c>
      <c r="C322" s="150" t="s">
        <v>2907</v>
      </c>
      <c r="D322" s="151">
        <v>8</v>
      </c>
    </row>
    <row r="323" spans="1:4" ht="12.75" customHeight="1">
      <c r="A323" s="149" t="s">
        <v>2650</v>
      </c>
      <c r="B323" s="148" t="s">
        <v>2651</v>
      </c>
      <c r="C323" s="150" t="s">
        <v>2652</v>
      </c>
      <c r="D323" s="151">
        <v>0</v>
      </c>
    </row>
    <row r="324" spans="1:4" ht="12.75" customHeight="1">
      <c r="A324" s="149" t="s">
        <v>459</v>
      </c>
      <c r="B324" s="148" t="s">
        <v>2845</v>
      </c>
      <c r="C324" s="150" t="s">
        <v>2846</v>
      </c>
      <c r="D324" s="151">
        <v>35</v>
      </c>
    </row>
    <row r="325" spans="1:4" ht="12.75" customHeight="1">
      <c r="A325" s="149" t="s">
        <v>2487</v>
      </c>
      <c r="B325" s="148" t="s">
        <v>2882</v>
      </c>
      <c r="C325" s="150" t="s">
        <v>2883</v>
      </c>
      <c r="D325" s="151">
        <v>0</v>
      </c>
    </row>
    <row r="326" spans="1:4" ht="12.75" customHeight="1">
      <c r="A326" s="149" t="s">
        <v>434</v>
      </c>
      <c r="B326" s="148" t="s">
        <v>2950</v>
      </c>
      <c r="C326" s="150" t="s">
        <v>2951</v>
      </c>
      <c r="D326" s="151">
        <v>30</v>
      </c>
    </row>
    <row r="327" spans="1:4" ht="12.75" customHeight="1">
      <c r="A327" s="149" t="s">
        <v>709</v>
      </c>
      <c r="B327" s="148" t="s">
        <v>708</v>
      </c>
      <c r="C327" s="150" t="s">
        <v>2780</v>
      </c>
      <c r="D327" s="151">
        <v>82</v>
      </c>
    </row>
    <row r="328" spans="1:4" ht="12.75" customHeight="1">
      <c r="A328" s="149" t="s">
        <v>2931</v>
      </c>
      <c r="B328" s="148" t="s">
        <v>2932</v>
      </c>
      <c r="C328" s="150" t="s">
        <v>2933</v>
      </c>
      <c r="D328" s="151">
        <v>0</v>
      </c>
    </row>
    <row r="329" spans="1:4" ht="12.75" customHeight="1">
      <c r="A329" s="149" t="s">
        <v>239</v>
      </c>
      <c r="B329" s="148" t="s">
        <v>2568</v>
      </c>
      <c r="C329" s="150" t="s">
        <v>2874</v>
      </c>
      <c r="D329" s="151">
        <v>82</v>
      </c>
    </row>
    <row r="330" spans="1:4" ht="12.75" customHeight="1">
      <c r="A330" s="149" t="s">
        <v>914</v>
      </c>
      <c r="B330" s="148" t="s">
        <v>2878</v>
      </c>
      <c r="C330" s="150" t="s">
        <v>2879</v>
      </c>
      <c r="D330" s="151">
        <v>0</v>
      </c>
    </row>
    <row r="331" spans="1:4" ht="12.75" customHeight="1">
      <c r="A331" s="149" t="s">
        <v>568</v>
      </c>
      <c r="B331" s="148" t="s">
        <v>567</v>
      </c>
      <c r="C331" s="150" t="s">
        <v>2766</v>
      </c>
      <c r="D331" s="151">
        <v>100</v>
      </c>
    </row>
    <row r="332" spans="1:4" ht="12.75" customHeight="1">
      <c r="A332" s="149" t="s">
        <v>2487</v>
      </c>
      <c r="B332" s="148" t="s">
        <v>2612</v>
      </c>
      <c r="C332" s="150" t="s">
        <v>2613</v>
      </c>
      <c r="D332" s="151">
        <v>0</v>
      </c>
    </row>
    <row r="333" spans="1:4" ht="12.75" customHeight="1">
      <c r="A333" s="149" t="s">
        <v>3060</v>
      </c>
      <c r="B333" s="148" t="s">
        <v>3061</v>
      </c>
      <c r="C333" s="150" t="s">
        <v>3062</v>
      </c>
      <c r="D333" s="151">
        <v>0</v>
      </c>
    </row>
    <row r="334" spans="1:4" ht="12.75" customHeight="1">
      <c r="A334" s="149" t="s">
        <v>545</v>
      </c>
      <c r="B334" s="148" t="s">
        <v>544</v>
      </c>
      <c r="C334" s="150" t="s">
        <v>2490</v>
      </c>
      <c r="D334" s="151">
        <v>20</v>
      </c>
    </row>
    <row r="335" spans="1:4" ht="12.75" customHeight="1">
      <c r="A335" s="149" t="s">
        <v>2487</v>
      </c>
      <c r="B335" s="148" t="s">
        <v>2741</v>
      </c>
      <c r="C335" s="150" t="s">
        <v>2742</v>
      </c>
      <c r="D335" s="151">
        <v>19</v>
      </c>
    </row>
    <row r="336" spans="1:4" ht="12.75" customHeight="1">
      <c r="A336" s="149" t="s">
        <v>610</v>
      </c>
      <c r="B336" s="148" t="s">
        <v>2889</v>
      </c>
      <c r="C336" s="150" t="s">
        <v>2890</v>
      </c>
      <c r="D336" s="151">
        <v>16</v>
      </c>
    </row>
    <row r="337" spans="1:4" ht="12.75" customHeight="1">
      <c r="A337" s="149" t="s">
        <v>3007</v>
      </c>
      <c r="B337" s="148" t="s">
        <v>3008</v>
      </c>
      <c r="C337" s="150" t="s">
        <v>3009</v>
      </c>
      <c r="D337" s="151">
        <v>0</v>
      </c>
    </row>
    <row r="338" spans="1:4" ht="12.75" customHeight="1">
      <c r="A338" s="149" t="s">
        <v>164</v>
      </c>
      <c r="B338" s="148" t="s">
        <v>2337</v>
      </c>
      <c r="C338" s="150" t="s">
        <v>2971</v>
      </c>
      <c r="D338" s="151">
        <v>46</v>
      </c>
    </row>
    <row r="339" spans="1:4" ht="12.75" customHeight="1">
      <c r="A339" s="149" t="s">
        <v>969</v>
      </c>
      <c r="B339" s="148" t="s">
        <v>2884</v>
      </c>
      <c r="C339" s="150" t="s">
        <v>2885</v>
      </c>
      <c r="D339" s="151">
        <v>0</v>
      </c>
    </row>
    <row r="340" spans="1:4" ht="12.75" customHeight="1">
      <c r="A340" s="149" t="s">
        <v>384</v>
      </c>
      <c r="B340" s="148" t="s">
        <v>2695</v>
      </c>
      <c r="C340" s="150" t="s">
        <v>2696</v>
      </c>
      <c r="D340" s="151">
        <v>2</v>
      </c>
    </row>
    <row r="341" spans="1:4" ht="12.75" customHeight="1">
      <c r="A341" s="149" t="s">
        <v>529</v>
      </c>
      <c r="B341" s="148" t="s">
        <v>2798</v>
      </c>
      <c r="C341" s="150" t="s">
        <v>2799</v>
      </c>
      <c r="D341" s="151">
        <v>0</v>
      </c>
    </row>
    <row r="342" spans="1:4" ht="12.75" customHeight="1">
      <c r="A342" s="149" t="s">
        <v>2330</v>
      </c>
      <c r="B342" s="148" t="s">
        <v>2331</v>
      </c>
      <c r="C342" s="150" t="s">
        <v>2332</v>
      </c>
      <c r="D342" s="151">
        <v>0</v>
      </c>
    </row>
    <row r="343" spans="1:4" ht="12.75" customHeight="1">
      <c r="A343" s="149" t="s">
        <v>468</v>
      </c>
      <c r="B343" s="148" t="s">
        <v>2715</v>
      </c>
      <c r="C343" s="150" t="s">
        <v>2716</v>
      </c>
      <c r="D343" s="151">
        <v>30</v>
      </c>
    </row>
    <row r="344" spans="1:4" ht="12.75" customHeight="1">
      <c r="A344" s="149" t="s">
        <v>2671</v>
      </c>
      <c r="B344" s="148" t="s">
        <v>2566</v>
      </c>
      <c r="C344" s="150" t="s">
        <v>2672</v>
      </c>
      <c r="D344" s="151">
        <v>0</v>
      </c>
    </row>
    <row r="345" spans="1:4" ht="12.75" customHeight="1">
      <c r="A345" s="149" t="s">
        <v>3019</v>
      </c>
      <c r="B345" s="148" t="s">
        <v>3119</v>
      </c>
      <c r="C345" s="150" t="s">
        <v>3020</v>
      </c>
      <c r="D345" s="151">
        <v>0</v>
      </c>
    </row>
    <row r="346" spans="1:4" ht="12.75" customHeight="1">
      <c r="A346" s="149" t="s">
        <v>280</v>
      </c>
      <c r="B346" s="148" t="s">
        <v>2774</v>
      </c>
      <c r="C346" s="150" t="s">
        <v>2775</v>
      </c>
      <c r="D346" s="151">
        <v>2</v>
      </c>
    </row>
    <row r="347" spans="1:4" ht="12.75" customHeight="1">
      <c r="A347" s="149" t="s">
        <v>721</v>
      </c>
      <c r="B347" s="148" t="s">
        <v>2862</v>
      </c>
      <c r="C347" s="150" t="s">
        <v>2946</v>
      </c>
      <c r="D347" s="151">
        <v>0</v>
      </c>
    </row>
    <row r="348" spans="1:4" ht="12.75" customHeight="1">
      <c r="A348" s="149" t="s">
        <v>2530</v>
      </c>
      <c r="B348" s="148" t="s">
        <v>2531</v>
      </c>
      <c r="C348" s="150" t="s">
        <v>2532</v>
      </c>
      <c r="D348" s="151">
        <v>0</v>
      </c>
    </row>
    <row r="349" spans="1:4" ht="12.75" customHeight="1">
      <c r="A349" s="149" t="s">
        <v>59</v>
      </c>
      <c r="B349" s="148" t="s">
        <v>2854</v>
      </c>
      <c r="C349" s="150" t="s">
        <v>2855</v>
      </c>
      <c r="D349" s="151">
        <v>49</v>
      </c>
    </row>
    <row r="350" spans="1:4" ht="12.75" customHeight="1">
      <c r="A350" s="149" t="s">
        <v>117</v>
      </c>
      <c r="B350" s="148" t="s">
        <v>2328</v>
      </c>
      <c r="C350" s="150" t="s">
        <v>2329</v>
      </c>
      <c r="D350" s="151">
        <v>12</v>
      </c>
    </row>
    <row r="351" spans="1:4" ht="12.75" customHeight="1">
      <c r="A351" s="149" t="s">
        <v>834</v>
      </c>
      <c r="B351" s="148" t="s">
        <v>3037</v>
      </c>
      <c r="C351" s="150" t="s">
        <v>3038</v>
      </c>
      <c r="D351" s="151">
        <v>0</v>
      </c>
    </row>
    <row r="352" spans="1:4" ht="12.75" customHeight="1">
      <c r="A352" s="149" t="s">
        <v>2913</v>
      </c>
      <c r="B352" s="148" t="s">
        <v>2914</v>
      </c>
      <c r="C352" s="150" t="s">
        <v>2915</v>
      </c>
      <c r="D352" s="151">
        <v>0</v>
      </c>
    </row>
    <row r="353" spans="1:4" ht="12.75" customHeight="1">
      <c r="A353" s="149" t="s">
        <v>1041</v>
      </c>
      <c r="B353" s="148" t="s">
        <v>2938</v>
      </c>
      <c r="C353" s="150" t="s">
        <v>2939</v>
      </c>
      <c r="D353" s="151">
        <v>11</v>
      </c>
    </row>
    <row r="354" spans="1:4" ht="12.75" customHeight="1">
      <c r="A354" s="149" t="s">
        <v>2478</v>
      </c>
      <c r="B354" s="148" t="s">
        <v>2362</v>
      </c>
      <c r="C354" s="150" t="s">
        <v>2479</v>
      </c>
      <c r="D354" s="151">
        <v>10</v>
      </c>
    </row>
    <row r="355" spans="1:4" ht="12.75" customHeight="1">
      <c r="A355" s="149" t="s">
        <v>661</v>
      </c>
      <c r="B355" s="148" t="s">
        <v>2558</v>
      </c>
      <c r="C355" s="150" t="s">
        <v>2559</v>
      </c>
      <c r="D355" s="151">
        <v>1</v>
      </c>
    </row>
    <row r="356" spans="1:4" ht="12.75" customHeight="1">
      <c r="A356" s="149" t="s">
        <v>3073</v>
      </c>
      <c r="B356" s="148" t="s">
        <v>3074</v>
      </c>
      <c r="C356" s="150" t="s">
        <v>3075</v>
      </c>
      <c r="D356" s="151">
        <v>0</v>
      </c>
    </row>
    <row r="357" spans="1:4" ht="12.75" customHeight="1">
      <c r="A357" s="149" t="s">
        <v>2487</v>
      </c>
      <c r="B357" s="148" t="s">
        <v>3128</v>
      </c>
      <c r="C357" s="150" t="s">
        <v>3139</v>
      </c>
      <c r="D357" s="151">
        <v>19</v>
      </c>
    </row>
    <row r="358" spans="1:4" ht="12.75" customHeight="1">
      <c r="A358" s="149" t="s">
        <v>508</v>
      </c>
      <c r="B358" s="148" t="s">
        <v>2583</v>
      </c>
      <c r="C358" s="150" t="s">
        <v>2584</v>
      </c>
      <c r="D358" s="151">
        <v>0</v>
      </c>
    </row>
    <row r="359" spans="1:4" ht="12.75" customHeight="1">
      <c r="A359" s="149" t="s">
        <v>761</v>
      </c>
      <c r="B359" s="148" t="s">
        <v>3071</v>
      </c>
      <c r="C359" s="150" t="s">
        <v>3072</v>
      </c>
      <c r="D359" s="151">
        <v>0</v>
      </c>
    </row>
    <row r="360" spans="1:4" ht="12.75" customHeight="1">
      <c r="A360" s="149" t="s">
        <v>3044</v>
      </c>
      <c r="B360" s="148" t="s">
        <v>3045</v>
      </c>
      <c r="C360" s="150" t="s">
        <v>3046</v>
      </c>
      <c r="D360" s="151">
        <v>0</v>
      </c>
    </row>
    <row r="361" spans="1:4" ht="12.75" customHeight="1">
      <c r="A361" s="149" t="s">
        <v>957</v>
      </c>
      <c r="B361" s="148" t="s">
        <v>2519</v>
      </c>
      <c r="C361" s="150" t="s">
        <v>2520</v>
      </c>
      <c r="D361" s="151">
        <v>0</v>
      </c>
    </row>
    <row r="362" spans="1:4" ht="12.75" customHeight="1">
      <c r="A362" s="149" t="s">
        <v>228</v>
      </c>
      <c r="B362" s="148" t="s">
        <v>2585</v>
      </c>
      <c r="C362" s="150" t="s">
        <v>2977</v>
      </c>
      <c r="D362" s="151">
        <v>0</v>
      </c>
    </row>
    <row r="363" spans="1:4" ht="12.75" customHeight="1">
      <c r="A363" s="149" t="s">
        <v>3041</v>
      </c>
      <c r="B363" s="148" t="s">
        <v>3042</v>
      </c>
      <c r="C363" s="150" t="s">
        <v>3043</v>
      </c>
      <c r="D363" s="151">
        <v>0</v>
      </c>
    </row>
    <row r="364" spans="1:4" ht="12.75" customHeight="1">
      <c r="A364" s="149" t="s">
        <v>378</v>
      </c>
      <c r="B364" s="148" t="s">
        <v>2606</v>
      </c>
      <c r="C364" s="150" t="s">
        <v>2607</v>
      </c>
      <c r="D364" s="151">
        <v>29</v>
      </c>
    </row>
    <row r="365" spans="1:4" ht="12.75" customHeight="1">
      <c r="A365" s="149" t="s">
        <v>3076</v>
      </c>
      <c r="B365" s="148" t="s">
        <v>3077</v>
      </c>
      <c r="C365" s="150" t="s">
        <v>3078</v>
      </c>
      <c r="D365" s="151">
        <v>0</v>
      </c>
    </row>
    <row r="366" spans="1:4" ht="12.75" customHeight="1">
      <c r="A366" s="149" t="s">
        <v>2421</v>
      </c>
      <c r="B366" s="148" t="s">
        <v>2705</v>
      </c>
      <c r="C366" s="150" t="s">
        <v>2422</v>
      </c>
      <c r="D366" s="151">
        <v>29</v>
      </c>
    </row>
    <row r="367" spans="1:4" ht="12.75" customHeight="1">
      <c r="A367" s="149" t="s">
        <v>2345</v>
      </c>
      <c r="B367" s="148" t="s">
        <v>2346</v>
      </c>
      <c r="C367" s="150" t="s">
        <v>2347</v>
      </c>
      <c r="D367" s="151">
        <v>0</v>
      </c>
    </row>
    <row r="368" spans="1:4" ht="12.75" customHeight="1">
      <c r="A368" s="149" t="s">
        <v>2717</v>
      </c>
      <c r="B368" s="148" t="s">
        <v>2718</v>
      </c>
      <c r="C368" s="150" t="s">
        <v>2719</v>
      </c>
      <c r="D368" s="151">
        <v>0</v>
      </c>
    </row>
    <row r="369" spans="1:4" ht="12.75" customHeight="1">
      <c r="A369" s="149" t="s">
        <v>643</v>
      </c>
      <c r="B369" s="148" t="s">
        <v>2562</v>
      </c>
      <c r="C369" s="150" t="s">
        <v>2563</v>
      </c>
      <c r="D369" s="151">
        <v>0</v>
      </c>
    </row>
    <row r="370" spans="1:4" ht="12.75" customHeight="1">
      <c r="A370" s="149" t="s">
        <v>3063</v>
      </c>
      <c r="B370" s="148" t="s">
        <v>3120</v>
      </c>
      <c r="C370" s="150" t="s">
        <v>3064</v>
      </c>
      <c r="D370" s="151">
        <v>0</v>
      </c>
    </row>
    <row r="371" spans="1:4" ht="12.75" customHeight="1">
      <c r="A371" s="149" t="s">
        <v>3028</v>
      </c>
      <c r="B371" s="148" t="s">
        <v>3029</v>
      </c>
      <c r="C371" s="150" t="s">
        <v>3030</v>
      </c>
      <c r="D371" s="151">
        <v>0</v>
      </c>
    </row>
    <row r="372" spans="1:4" ht="12.75" customHeight="1">
      <c r="A372" s="149" t="s">
        <v>153</v>
      </c>
      <c r="B372" s="148" t="s">
        <v>2804</v>
      </c>
      <c r="C372" s="150" t="s">
        <v>2805</v>
      </c>
      <c r="D372" s="151">
        <v>0</v>
      </c>
    </row>
    <row r="373" spans="1:4" ht="12.75" customHeight="1">
      <c r="A373" s="149" t="s">
        <v>451</v>
      </c>
      <c r="B373" s="148" t="s">
        <v>2827</v>
      </c>
      <c r="C373" s="150" t="s">
        <v>2828</v>
      </c>
      <c r="D373" s="151">
        <v>0</v>
      </c>
    </row>
    <row r="374" spans="1:4" ht="12.75" customHeight="1">
      <c r="A374" s="149" t="s">
        <v>488</v>
      </c>
      <c r="B374" s="148" t="s">
        <v>2511</v>
      </c>
      <c r="C374" s="150" t="s">
        <v>2512</v>
      </c>
      <c r="D374" s="151">
        <v>0</v>
      </c>
    </row>
    <row r="375" spans="1:4" ht="12.75" customHeight="1">
      <c r="A375" s="144"/>
      <c r="D375" s="151">
        <v>5776</v>
      </c>
    </row>
    <row r="376" spans="1:4" ht="12.75" customHeight="1">
      <c r="A376" s="144"/>
    </row>
    <row r="377" spans="1:4" ht="12.75" customHeight="1">
      <c r="A377" s="144"/>
    </row>
    <row r="378" spans="1:4" ht="12.75" customHeight="1">
      <c r="A378" s="144"/>
    </row>
    <row r="379" spans="1:4" ht="12.75" customHeight="1">
      <c r="A379" s="144"/>
    </row>
    <row r="380" spans="1:4" ht="12.75" customHeight="1">
      <c r="A380" s="144"/>
    </row>
    <row r="381" spans="1:4" ht="12.75" customHeight="1">
      <c r="A381" s="144"/>
    </row>
    <row r="382" spans="1:4" ht="12.75" customHeight="1">
      <c r="A382" s="144"/>
    </row>
    <row r="383" spans="1:4" ht="12.75" customHeight="1">
      <c r="A383" s="144"/>
    </row>
    <row r="384" spans="1:4" ht="12.75" customHeight="1">
      <c r="A384" s="144"/>
    </row>
    <row r="385" spans="1:1" ht="12.75" customHeight="1">
      <c r="A385" s="144"/>
    </row>
    <row r="386" spans="1:1" ht="12.75" customHeight="1">
      <c r="A386" s="144"/>
    </row>
    <row r="387" spans="1:1" ht="12.75" customHeight="1">
      <c r="A387" s="144"/>
    </row>
    <row r="388" spans="1:1" ht="12.75" customHeight="1">
      <c r="A388" s="144"/>
    </row>
    <row r="389" spans="1:1" ht="12.75" customHeight="1">
      <c r="A389" s="144"/>
    </row>
    <row r="390" spans="1:1" ht="12.75" customHeight="1">
      <c r="A390" s="144"/>
    </row>
    <row r="391" spans="1:1" ht="12.75" customHeight="1">
      <c r="A391" s="144"/>
    </row>
    <row r="392" spans="1:1" ht="12.75" customHeight="1">
      <c r="A392" s="144"/>
    </row>
    <row r="393" spans="1:1" ht="12.75" customHeight="1">
      <c r="A393" s="144"/>
    </row>
    <row r="394" spans="1:1" ht="12.75" customHeight="1">
      <c r="A394" s="144"/>
    </row>
    <row r="395" spans="1:1" ht="12.75" customHeight="1">
      <c r="A395" s="144"/>
    </row>
    <row r="396" spans="1:1" ht="12.75" customHeight="1">
      <c r="A396" s="144"/>
    </row>
    <row r="397" spans="1:1" ht="12.75" customHeight="1">
      <c r="A397" s="144"/>
    </row>
    <row r="398" spans="1:1" ht="12.75" customHeight="1">
      <c r="A398" s="144"/>
    </row>
    <row r="399" spans="1:1" ht="12.75" customHeight="1">
      <c r="A399" s="144"/>
    </row>
    <row r="400" spans="1:1" ht="12.75" customHeight="1">
      <c r="A400" s="144"/>
    </row>
    <row r="401" spans="1:1" ht="12.75" customHeight="1">
      <c r="A401" s="144"/>
    </row>
    <row r="402" spans="1:1" ht="12.75" customHeight="1">
      <c r="A402" s="144"/>
    </row>
    <row r="403" spans="1:1" ht="12.75" customHeight="1">
      <c r="A403" s="144"/>
    </row>
    <row r="404" spans="1:1" ht="12.75" customHeight="1">
      <c r="A404" s="144"/>
    </row>
    <row r="405" spans="1:1" ht="12.75" customHeight="1">
      <c r="A405" s="144"/>
    </row>
    <row r="406" spans="1:1" ht="12.75" customHeight="1">
      <c r="A406" s="144"/>
    </row>
    <row r="407" spans="1:1" ht="12.75" customHeight="1">
      <c r="A407" s="144"/>
    </row>
    <row r="408" spans="1:1" ht="12.75" customHeight="1">
      <c r="A408" s="144"/>
    </row>
    <row r="409" spans="1:1" ht="12.75" customHeight="1">
      <c r="A409" s="144"/>
    </row>
    <row r="410" spans="1:1" ht="12.75" customHeight="1">
      <c r="A410" s="144"/>
    </row>
    <row r="411" spans="1:1" ht="12.75" customHeight="1">
      <c r="A411" s="144"/>
    </row>
    <row r="412" spans="1:1" ht="12.75" customHeight="1">
      <c r="A412" s="144"/>
    </row>
    <row r="413" spans="1:1" ht="12.75" customHeight="1">
      <c r="A413" s="144"/>
    </row>
    <row r="414" spans="1:1" ht="12.75" customHeight="1">
      <c r="A414" s="144"/>
    </row>
    <row r="415" spans="1:1" ht="12.75" customHeight="1">
      <c r="A415" s="144"/>
    </row>
    <row r="416" spans="1:1" ht="12.75" customHeight="1">
      <c r="A416" s="144"/>
    </row>
    <row r="417" spans="1:1" ht="12.75" customHeight="1">
      <c r="A417" s="144"/>
    </row>
    <row r="418" spans="1:1" ht="12.75" customHeight="1">
      <c r="A418" s="144"/>
    </row>
    <row r="419" spans="1:1" ht="12.75" customHeight="1">
      <c r="A419" s="144"/>
    </row>
    <row r="420" spans="1:1" ht="12.75" customHeight="1">
      <c r="A420" s="144"/>
    </row>
    <row r="421" spans="1:1" ht="12.75" customHeight="1">
      <c r="A421" s="144"/>
    </row>
    <row r="422" spans="1:1" ht="12.75" customHeight="1">
      <c r="A422" s="144"/>
    </row>
    <row r="423" spans="1:1" ht="12.75" customHeight="1">
      <c r="A423" s="144"/>
    </row>
    <row r="424" spans="1:1" ht="12.75" customHeight="1">
      <c r="A424" s="144"/>
    </row>
    <row r="425" spans="1:1" ht="12.75" customHeight="1">
      <c r="A425" s="144"/>
    </row>
    <row r="426" spans="1:1" ht="12.75" customHeight="1">
      <c r="A426" s="144"/>
    </row>
    <row r="427" spans="1:1" ht="12.75" customHeight="1">
      <c r="A427" s="144"/>
    </row>
    <row r="428" spans="1:1" ht="12.75" customHeight="1">
      <c r="A428" s="144"/>
    </row>
    <row r="429" spans="1:1" ht="12.75" customHeight="1">
      <c r="A429" s="144"/>
    </row>
    <row r="430" spans="1:1" ht="12.75" customHeight="1">
      <c r="A430" s="144"/>
    </row>
    <row r="431" spans="1:1" ht="12.75" customHeight="1">
      <c r="A431" s="144"/>
    </row>
    <row r="432" spans="1:1" ht="12.75" customHeight="1">
      <c r="A432" s="144"/>
    </row>
    <row r="433" spans="1:1" ht="12.75" customHeight="1">
      <c r="A433" s="144"/>
    </row>
    <row r="434" spans="1:1" ht="12.75" customHeight="1">
      <c r="A434" s="144"/>
    </row>
    <row r="435" spans="1:1" ht="12.75" customHeight="1">
      <c r="A435" s="144"/>
    </row>
    <row r="436" spans="1:1" ht="12.75" customHeight="1">
      <c r="A436" s="144"/>
    </row>
    <row r="437" spans="1:1" ht="12.75" customHeight="1">
      <c r="A437" s="144"/>
    </row>
    <row r="438" spans="1:1" ht="12.75" customHeight="1">
      <c r="A438" s="144"/>
    </row>
    <row r="439" spans="1:1" ht="12.75" customHeight="1">
      <c r="A439" s="144"/>
    </row>
    <row r="440" spans="1:1" ht="12.75" customHeight="1">
      <c r="A440" s="144"/>
    </row>
    <row r="441" spans="1:1" ht="12.75" customHeight="1">
      <c r="A441" s="144"/>
    </row>
    <row r="442" spans="1:1" ht="12.75" customHeight="1">
      <c r="A442" s="144"/>
    </row>
    <row r="443" spans="1:1" ht="12.75" customHeight="1">
      <c r="A443" s="144"/>
    </row>
    <row r="444" spans="1:1" ht="12.75" customHeight="1">
      <c r="A444" s="144"/>
    </row>
    <row r="445" spans="1:1" ht="12.75" customHeight="1">
      <c r="A445" s="144"/>
    </row>
    <row r="446" spans="1:1" ht="12.75" customHeight="1">
      <c r="A446" s="144"/>
    </row>
    <row r="447" spans="1:1" ht="12.75" customHeight="1">
      <c r="A447" s="144"/>
    </row>
    <row r="448" spans="1:1" ht="12.75" customHeight="1">
      <c r="A448" s="144"/>
    </row>
    <row r="449" spans="1:1" ht="12.75" customHeight="1">
      <c r="A449" s="144"/>
    </row>
    <row r="450" spans="1:1" ht="12.75" customHeight="1">
      <c r="A450" s="144"/>
    </row>
    <row r="451" spans="1:1" ht="12.75" customHeight="1">
      <c r="A451" s="144"/>
    </row>
    <row r="452" spans="1:1" ht="12.75" customHeight="1">
      <c r="A452" s="144"/>
    </row>
    <row r="453" spans="1:1" ht="12.75" customHeight="1">
      <c r="A453" s="144"/>
    </row>
    <row r="454" spans="1:1" ht="12.75" customHeight="1">
      <c r="A454" s="144"/>
    </row>
    <row r="455" spans="1:1" ht="12.75" customHeight="1">
      <c r="A455" s="144"/>
    </row>
    <row r="456" spans="1:1" ht="12.75" customHeight="1">
      <c r="A456" s="144"/>
    </row>
    <row r="457" spans="1:1" ht="12.75" customHeight="1">
      <c r="A457" s="144"/>
    </row>
    <row r="458" spans="1:1" ht="12.75" customHeight="1">
      <c r="A458" s="144"/>
    </row>
    <row r="459" spans="1:1" ht="12.75" customHeight="1">
      <c r="A459" s="144"/>
    </row>
    <row r="460" spans="1:1" ht="12.75" customHeight="1">
      <c r="A460" s="144"/>
    </row>
    <row r="461" spans="1:1" ht="12.75" customHeight="1">
      <c r="A461" s="144"/>
    </row>
    <row r="462" spans="1:1" ht="12.75" customHeight="1">
      <c r="A462" s="144"/>
    </row>
    <row r="463" spans="1:1" ht="12.75" customHeight="1">
      <c r="A463" s="144"/>
    </row>
    <row r="464" spans="1:1" ht="12.75" customHeight="1">
      <c r="A464" s="144"/>
    </row>
    <row r="465" spans="1:1" ht="12.75" customHeight="1">
      <c r="A465" s="144"/>
    </row>
    <row r="466" spans="1:1" ht="12.75" customHeight="1">
      <c r="A466" s="144"/>
    </row>
    <row r="467" spans="1:1" ht="12.75" customHeight="1">
      <c r="A467" s="144"/>
    </row>
    <row r="468" spans="1:1" ht="12.75" customHeight="1">
      <c r="A468" s="144"/>
    </row>
    <row r="469" spans="1:1" ht="12.75" customHeight="1">
      <c r="A469" s="144"/>
    </row>
    <row r="470" spans="1:1" ht="12.75" customHeight="1">
      <c r="A470" s="144"/>
    </row>
    <row r="471" spans="1:1" ht="12.75" customHeight="1">
      <c r="A471" s="144"/>
    </row>
    <row r="472" spans="1:1" ht="12.75" customHeight="1">
      <c r="A472" s="144"/>
    </row>
    <row r="473" spans="1:1" ht="12.75" customHeight="1">
      <c r="A473" s="144"/>
    </row>
    <row r="474" spans="1:1" ht="12.75" customHeight="1">
      <c r="A474" s="144"/>
    </row>
    <row r="475" spans="1:1" ht="12.75" customHeight="1">
      <c r="A475" s="144"/>
    </row>
    <row r="476" spans="1:1" ht="12.75" customHeight="1">
      <c r="A476" s="144"/>
    </row>
    <row r="477" spans="1:1" ht="12.75" customHeight="1">
      <c r="A477" s="144"/>
    </row>
    <row r="478" spans="1:1" ht="12.75" customHeight="1">
      <c r="A478" s="144"/>
    </row>
    <row r="479" spans="1:1" ht="12.75" customHeight="1">
      <c r="A479" s="144"/>
    </row>
    <row r="480" spans="1:1" ht="12.75" customHeight="1">
      <c r="A480" s="144"/>
    </row>
    <row r="481" spans="1:1" ht="12.75" customHeight="1">
      <c r="A481" s="144"/>
    </row>
    <row r="482" spans="1:1" ht="12.75" customHeight="1">
      <c r="A482" s="144"/>
    </row>
    <row r="483" spans="1:1" ht="12.75" customHeight="1">
      <c r="A483" s="144"/>
    </row>
    <row r="484" spans="1:1" ht="12.75" customHeight="1">
      <c r="A484" s="144"/>
    </row>
    <row r="485" spans="1:1" ht="12.75" customHeight="1">
      <c r="A485" s="144"/>
    </row>
    <row r="486" spans="1:1" ht="12.75" customHeight="1">
      <c r="A486" s="144"/>
    </row>
    <row r="487" spans="1:1" ht="12.75" customHeight="1">
      <c r="A487" s="144"/>
    </row>
    <row r="488" spans="1:1" ht="12.75" customHeight="1">
      <c r="A488" s="144"/>
    </row>
    <row r="489" spans="1:1" ht="12.75" customHeight="1">
      <c r="A489" s="144"/>
    </row>
    <row r="490" spans="1:1" ht="12.75" customHeight="1">
      <c r="A490" s="144"/>
    </row>
    <row r="491" spans="1:1" ht="12.75" customHeight="1">
      <c r="A491" s="144"/>
    </row>
    <row r="492" spans="1:1" ht="12.75" customHeight="1">
      <c r="A492" s="144"/>
    </row>
    <row r="493" spans="1:1" ht="12.75" customHeight="1">
      <c r="A493" s="144"/>
    </row>
    <row r="494" spans="1:1" ht="12.75" customHeight="1">
      <c r="A494" s="144"/>
    </row>
    <row r="495" spans="1:1" ht="12.75" customHeight="1">
      <c r="A495" s="144"/>
    </row>
    <row r="496" spans="1:1" ht="12.75" customHeight="1">
      <c r="A496" s="144"/>
    </row>
    <row r="497" spans="1:1" ht="12.75" customHeight="1">
      <c r="A497" s="144"/>
    </row>
    <row r="498" spans="1:1" ht="12.75" customHeight="1">
      <c r="A498" s="144"/>
    </row>
    <row r="499" spans="1:1" ht="12.75" customHeight="1">
      <c r="A499" s="144"/>
    </row>
    <row r="500" spans="1:1" ht="12.75" customHeight="1">
      <c r="A500" s="144"/>
    </row>
    <row r="501" spans="1:1" ht="12.75" customHeight="1">
      <c r="A501" s="144"/>
    </row>
    <row r="502" spans="1:1" ht="12.75" customHeight="1">
      <c r="A502" s="144"/>
    </row>
    <row r="503" spans="1:1" ht="12.75" customHeight="1">
      <c r="A503" s="144"/>
    </row>
    <row r="504" spans="1:1" ht="12.75" customHeight="1">
      <c r="A504" s="144"/>
    </row>
    <row r="505" spans="1:1" ht="12.75" customHeight="1">
      <c r="A505" s="144"/>
    </row>
    <row r="506" spans="1:1" ht="12.75" customHeight="1">
      <c r="A506" s="144"/>
    </row>
    <row r="507" spans="1:1" ht="12.75" customHeight="1">
      <c r="A507" s="144"/>
    </row>
    <row r="508" spans="1:1" ht="12.75" customHeight="1">
      <c r="A508" s="144"/>
    </row>
    <row r="509" spans="1:1" ht="12.75" customHeight="1">
      <c r="A509" s="144"/>
    </row>
    <row r="510" spans="1:1" ht="12.75" customHeight="1">
      <c r="A510" s="144"/>
    </row>
    <row r="511" spans="1:1" ht="12.75" customHeight="1">
      <c r="A511" s="144"/>
    </row>
    <row r="512" spans="1:1" ht="12.75" customHeight="1">
      <c r="A512" s="144"/>
    </row>
    <row r="513" spans="1:1" ht="12.75" customHeight="1">
      <c r="A513" s="144"/>
    </row>
    <row r="514" spans="1:1" ht="12.75" customHeight="1">
      <c r="A514" s="144"/>
    </row>
    <row r="515" spans="1:1" ht="12.75" customHeight="1">
      <c r="A515" s="144"/>
    </row>
    <row r="516" spans="1:1" ht="12.75" customHeight="1">
      <c r="A516" s="144"/>
    </row>
    <row r="517" spans="1:1" ht="12.75" customHeight="1">
      <c r="A517" s="144"/>
    </row>
    <row r="518" spans="1:1" ht="12.75" customHeight="1">
      <c r="A518" s="144"/>
    </row>
    <row r="519" spans="1:1" ht="12.75" customHeight="1">
      <c r="A519" s="144"/>
    </row>
    <row r="520" spans="1:1" ht="12.75" customHeight="1">
      <c r="A520" s="144"/>
    </row>
    <row r="521" spans="1:1" ht="12.75" customHeight="1">
      <c r="A521" s="144"/>
    </row>
    <row r="522" spans="1:1" ht="12.75" customHeight="1">
      <c r="A522" s="144"/>
    </row>
    <row r="523" spans="1:1" ht="12.75" customHeight="1">
      <c r="A523" s="144"/>
    </row>
    <row r="524" spans="1:1" ht="12.75" customHeight="1">
      <c r="A524" s="144"/>
    </row>
    <row r="525" spans="1:1" ht="12.75" customHeight="1">
      <c r="A525" s="144"/>
    </row>
    <row r="526" spans="1:1" ht="12.75" customHeight="1">
      <c r="A526" s="144"/>
    </row>
    <row r="527" spans="1:1" ht="12.75" customHeight="1">
      <c r="A527" s="144"/>
    </row>
    <row r="528" spans="1:1" ht="12.75" customHeight="1">
      <c r="A528" s="144"/>
    </row>
    <row r="529" spans="1:1" ht="12.75" customHeight="1">
      <c r="A529" s="144"/>
    </row>
    <row r="530" spans="1:1" ht="12.75" customHeight="1">
      <c r="A530" s="144"/>
    </row>
    <row r="531" spans="1:1" ht="12.75" customHeight="1">
      <c r="A531" s="144"/>
    </row>
    <row r="532" spans="1:1" ht="12.75" customHeight="1">
      <c r="A532" s="144"/>
    </row>
    <row r="533" spans="1:1" ht="12.75" customHeight="1">
      <c r="A533" s="144"/>
    </row>
    <row r="534" spans="1:1" ht="12.75" customHeight="1">
      <c r="A534" s="144"/>
    </row>
    <row r="535" spans="1:1" ht="12.75" customHeight="1">
      <c r="A535" s="144"/>
    </row>
    <row r="536" spans="1:1" ht="12.75" customHeight="1">
      <c r="A536" s="144"/>
    </row>
    <row r="537" spans="1:1" ht="12.75" customHeight="1">
      <c r="A537" s="144"/>
    </row>
    <row r="538" spans="1:1" ht="12.75" customHeight="1">
      <c r="A538" s="144"/>
    </row>
    <row r="539" spans="1:1" ht="12.75" customHeight="1">
      <c r="A539" s="144"/>
    </row>
    <row r="540" spans="1:1" ht="12.75" customHeight="1">
      <c r="A540" s="144"/>
    </row>
    <row r="541" spans="1:1" ht="12.75" customHeight="1">
      <c r="A541" s="144"/>
    </row>
    <row r="542" spans="1:1" ht="12.75" customHeight="1">
      <c r="A542" s="144"/>
    </row>
    <row r="543" spans="1:1" ht="12.75" customHeight="1">
      <c r="A543" s="144"/>
    </row>
    <row r="544" spans="1:1" ht="12.75" customHeight="1">
      <c r="A544" s="144"/>
    </row>
    <row r="545" spans="1:1" ht="12.75" customHeight="1">
      <c r="A545" s="144"/>
    </row>
    <row r="546" spans="1:1" ht="12.75" customHeight="1">
      <c r="A546" s="144"/>
    </row>
    <row r="547" spans="1:1" ht="12.75" customHeight="1">
      <c r="A547" s="144"/>
    </row>
    <row r="548" spans="1:1" ht="12.75" customHeight="1">
      <c r="A548" s="144"/>
    </row>
    <row r="549" spans="1:1" ht="12.75" customHeight="1">
      <c r="A549" s="144"/>
    </row>
    <row r="550" spans="1:1" ht="12.75" customHeight="1">
      <c r="A550" s="144"/>
    </row>
    <row r="551" spans="1:1" ht="12.75" customHeight="1">
      <c r="A551" s="144"/>
    </row>
    <row r="552" spans="1:1" ht="12.75" customHeight="1">
      <c r="A552" s="144"/>
    </row>
    <row r="553" spans="1:1" ht="12.75" customHeight="1">
      <c r="A553" s="144"/>
    </row>
    <row r="554" spans="1:1" ht="12.75" customHeight="1">
      <c r="A554" s="144"/>
    </row>
    <row r="555" spans="1:1" ht="12.75" customHeight="1">
      <c r="A555" s="144"/>
    </row>
    <row r="556" spans="1:1" ht="12.75" customHeight="1">
      <c r="A556" s="144"/>
    </row>
    <row r="557" spans="1:1" ht="12.75" customHeight="1">
      <c r="A557" s="144"/>
    </row>
    <row r="558" spans="1:1" ht="12.75" customHeight="1">
      <c r="A558" s="144"/>
    </row>
    <row r="559" spans="1:1" ht="12.75" customHeight="1">
      <c r="A559" s="144"/>
    </row>
    <row r="560" spans="1:1" ht="12.75" customHeight="1">
      <c r="A560" s="144"/>
    </row>
    <row r="561" spans="1:1" ht="12.75" customHeight="1">
      <c r="A561" s="144"/>
    </row>
    <row r="562" spans="1:1" ht="12.75" customHeight="1">
      <c r="A562" s="144"/>
    </row>
    <row r="563" spans="1:1" ht="12.75" customHeight="1">
      <c r="A563" s="144"/>
    </row>
    <row r="564" spans="1:1" ht="15.75" customHeight="1">
      <c r="A564" s="144"/>
    </row>
    <row r="565" spans="1:1" ht="15.75" customHeight="1">
      <c r="A565" s="144"/>
    </row>
    <row r="566" spans="1:1" ht="15.75" customHeight="1"/>
    <row r="567" spans="1:1" ht="15.75" customHeight="1"/>
    <row r="568" spans="1:1" ht="15.75" customHeight="1"/>
    <row r="569" spans="1:1" ht="15.75" customHeight="1"/>
    <row r="570" spans="1:1" ht="15.75" customHeight="1"/>
    <row r="571" spans="1:1" ht="15.75" customHeight="1"/>
    <row r="572" spans="1:1" ht="15.75" customHeight="1"/>
    <row r="573" spans="1:1" ht="15.75" customHeight="1"/>
    <row r="574" spans="1:1" ht="15.75" customHeight="1"/>
    <row r="575" spans="1:1" ht="15.75" customHeight="1"/>
    <row r="576" spans="1:1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3:C364" xr:uid="{00000000-0009-0000-0000-000002000000}"/>
  <mergeCells count="4">
    <mergeCell ref="C3:C5"/>
    <mergeCell ref="D3:D5"/>
    <mergeCell ref="B3:B5"/>
    <mergeCell ref="A3:A5"/>
  </mergeCells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7187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CABOS</vt:lpstr>
      <vt:lpstr>Planilha2</vt:lpstr>
      <vt:lpstr>Inventário+Enviado+pela+Amazon+</vt:lpstr>
      <vt:lpstr>Planilha3</vt:lpstr>
      <vt:lpstr>Estoque FULL </vt:lpstr>
      <vt:lpstr>Planilha1</vt:lpstr>
      <vt:lpstr>'Inventário+Enviado+pela+Amazon+'!DadosExternos_1</vt:lpstr>
      <vt:lpstr>'Inventário+Enviado+pela+Amazon+'!DadosExternos_2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 M</dc:creator>
  <cp:keywords/>
  <dc:description/>
  <cp:lastModifiedBy>Joh M</cp:lastModifiedBy>
  <cp:revision/>
  <dcterms:created xsi:type="dcterms:W3CDTF">2025-10-05T20:15:59Z</dcterms:created>
  <dcterms:modified xsi:type="dcterms:W3CDTF">2026-03-09T18:35:09Z</dcterms:modified>
  <cp:category/>
  <cp:contentStatus/>
</cp:coreProperties>
</file>